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0d2afb0ee4aadae/Desktop/OVN/OVN General/"/>
    </mc:Choice>
  </mc:AlternateContent>
  <xr:revisionPtr revIDLastSave="10" documentId="8_{238213DF-EDB7-4402-B2C6-05EBCB5469C7}" xr6:coauthVersionLast="47" xr6:coauthVersionMax="47" xr10:uidLastSave="{49C06BBA-4ED6-4F73-881B-9A50DCD721B8}"/>
  <bookViews>
    <workbookView xWindow="-98" yWindow="-98" windowWidth="21795" windowHeight="12975" xr2:uid="{00000000-000D-0000-FFFF-FFFF00000000}"/>
  </bookViews>
  <sheets>
    <sheet name="Orthopedic + Spinal Surgery" sheetId="4" r:id="rId1"/>
    <sheet name="Imaging + Therapy" sheetId="1" r:id="rId2"/>
    <sheet name="LocalityLookups" sheetId="5" state="hidden" r:id="rId3"/>
  </sheets>
  <definedNames>
    <definedName name="FacLookup">LocalityLookups!$B$2:$C$464</definedName>
    <definedName name="FacNames">LocalityLookups!$B$2:$B$464</definedName>
    <definedName name="PhysLookup">LocalityLookups!$E$2:$F$112</definedName>
    <definedName name="PhysNames">LocalityLookups!$E$2:$E$112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N6" i="1" s="1"/>
  <c r="K2" i="1"/>
  <c r="M6" i="1" s="1"/>
  <c r="P14" i="4"/>
  <c r="O14" i="4"/>
  <c r="K3" i="4"/>
  <c r="N6" i="4" s="1"/>
  <c r="K2" i="4"/>
  <c r="M6" i="4" s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P6" i="1"/>
  <c r="O6" i="1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O39" i="4"/>
  <c r="P39" i="4"/>
  <c r="O40" i="4"/>
  <c r="P40" i="4"/>
  <c r="O41" i="4"/>
  <c r="P41" i="4"/>
  <c r="O42" i="4"/>
  <c r="P42" i="4"/>
  <c r="O43" i="4"/>
  <c r="P43" i="4"/>
  <c r="O44" i="4"/>
  <c r="P44" i="4"/>
  <c r="O45" i="4"/>
  <c r="P45" i="4"/>
  <c r="O46" i="4"/>
  <c r="P46" i="4"/>
  <c r="O47" i="4"/>
  <c r="P47" i="4"/>
  <c r="O48" i="4"/>
  <c r="P48" i="4"/>
  <c r="O49" i="4"/>
  <c r="P49" i="4"/>
  <c r="O50" i="4"/>
  <c r="P50" i="4"/>
  <c r="O51" i="4"/>
  <c r="P51" i="4"/>
  <c r="O52" i="4"/>
  <c r="P52" i="4"/>
  <c r="O53" i="4"/>
  <c r="P53" i="4"/>
  <c r="O54" i="4"/>
  <c r="P54" i="4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2" i="4"/>
  <c r="P62" i="4"/>
  <c r="O63" i="4"/>
  <c r="P63" i="4"/>
  <c r="O64" i="4"/>
  <c r="P64" i="4"/>
  <c r="O65" i="4"/>
  <c r="P65" i="4"/>
  <c r="O66" i="4"/>
  <c r="P66" i="4"/>
  <c r="O67" i="4"/>
  <c r="P67" i="4"/>
  <c r="O68" i="4"/>
  <c r="P68" i="4"/>
  <c r="O69" i="4"/>
  <c r="P69" i="4"/>
  <c r="O70" i="4"/>
  <c r="P70" i="4"/>
  <c r="O71" i="4"/>
  <c r="P71" i="4"/>
  <c r="O72" i="4"/>
  <c r="P72" i="4"/>
  <c r="O73" i="4"/>
  <c r="P73" i="4"/>
  <c r="O74" i="4"/>
  <c r="P74" i="4"/>
  <c r="O75" i="4"/>
  <c r="P75" i="4"/>
  <c r="O76" i="4"/>
  <c r="P76" i="4"/>
  <c r="O77" i="4"/>
  <c r="P77" i="4"/>
  <c r="O78" i="4"/>
  <c r="P78" i="4"/>
  <c r="O79" i="4"/>
  <c r="P79" i="4"/>
  <c r="O80" i="4"/>
  <c r="P80" i="4"/>
  <c r="O81" i="4"/>
  <c r="P81" i="4"/>
  <c r="O82" i="4"/>
  <c r="P82" i="4"/>
  <c r="O83" i="4"/>
  <c r="P83" i="4"/>
  <c r="O84" i="4"/>
  <c r="P84" i="4"/>
  <c r="O85" i="4"/>
  <c r="P85" i="4"/>
  <c r="O86" i="4"/>
  <c r="P86" i="4"/>
  <c r="O87" i="4"/>
  <c r="P87" i="4"/>
  <c r="O88" i="4"/>
  <c r="P88" i="4"/>
  <c r="O89" i="4"/>
  <c r="P89" i="4"/>
  <c r="O90" i="4"/>
  <c r="P90" i="4"/>
  <c r="O91" i="4"/>
  <c r="P91" i="4"/>
  <c r="O92" i="4"/>
  <c r="P92" i="4"/>
  <c r="O93" i="4"/>
  <c r="P93" i="4"/>
  <c r="O94" i="4"/>
  <c r="P94" i="4"/>
  <c r="O95" i="4"/>
  <c r="P95" i="4"/>
  <c r="O96" i="4"/>
  <c r="P96" i="4"/>
  <c r="O97" i="4"/>
  <c r="P97" i="4"/>
  <c r="O98" i="4"/>
  <c r="P98" i="4"/>
  <c r="O99" i="4"/>
  <c r="P99" i="4"/>
  <c r="O100" i="4"/>
  <c r="P100" i="4"/>
  <c r="O101" i="4"/>
  <c r="P101" i="4"/>
  <c r="O102" i="4"/>
  <c r="P102" i="4"/>
  <c r="O103" i="4"/>
  <c r="P103" i="4"/>
  <c r="O104" i="4"/>
  <c r="P104" i="4"/>
  <c r="O105" i="4"/>
  <c r="P105" i="4"/>
  <c r="O106" i="4"/>
  <c r="P106" i="4"/>
  <c r="O107" i="4"/>
  <c r="P107" i="4"/>
  <c r="O108" i="4"/>
  <c r="P108" i="4"/>
  <c r="O109" i="4"/>
  <c r="P109" i="4"/>
  <c r="O110" i="4"/>
  <c r="P110" i="4"/>
  <c r="O111" i="4"/>
  <c r="P111" i="4"/>
  <c r="O112" i="4"/>
  <c r="P112" i="4"/>
  <c r="O113" i="4"/>
  <c r="P113" i="4"/>
  <c r="O114" i="4"/>
  <c r="P114" i="4"/>
  <c r="O115" i="4"/>
  <c r="P115" i="4"/>
  <c r="O116" i="4"/>
  <c r="P116" i="4"/>
  <c r="O117" i="4"/>
  <c r="P117" i="4"/>
  <c r="O118" i="4"/>
  <c r="P118" i="4"/>
  <c r="O119" i="4"/>
  <c r="P119" i="4"/>
  <c r="O120" i="4"/>
  <c r="P120" i="4"/>
  <c r="O121" i="4"/>
  <c r="P121" i="4"/>
  <c r="O122" i="4"/>
  <c r="P122" i="4"/>
  <c r="O123" i="4"/>
  <c r="P123" i="4"/>
  <c r="O124" i="4"/>
  <c r="P124" i="4"/>
  <c r="O125" i="4"/>
  <c r="P125" i="4"/>
  <c r="O126" i="4"/>
  <c r="P126" i="4"/>
  <c r="O127" i="4"/>
  <c r="P127" i="4"/>
  <c r="O128" i="4"/>
  <c r="P128" i="4"/>
  <c r="O129" i="4"/>
  <c r="P129" i="4"/>
  <c r="O130" i="4"/>
  <c r="P130" i="4"/>
  <c r="O131" i="4"/>
  <c r="P131" i="4"/>
  <c r="O132" i="4"/>
  <c r="P132" i="4"/>
  <c r="O133" i="4"/>
  <c r="P133" i="4"/>
  <c r="O134" i="4"/>
  <c r="P134" i="4"/>
  <c r="O135" i="4"/>
  <c r="P135" i="4"/>
  <c r="O136" i="4"/>
  <c r="P136" i="4"/>
  <c r="O137" i="4"/>
  <c r="P137" i="4"/>
  <c r="O138" i="4"/>
  <c r="P138" i="4"/>
  <c r="O139" i="4"/>
  <c r="P139" i="4"/>
  <c r="O140" i="4"/>
  <c r="P140" i="4"/>
  <c r="O141" i="4"/>
  <c r="P141" i="4"/>
  <c r="O142" i="4"/>
  <c r="P142" i="4"/>
  <c r="O143" i="4"/>
  <c r="P143" i="4"/>
  <c r="O144" i="4"/>
  <c r="P144" i="4"/>
  <c r="O145" i="4"/>
  <c r="P145" i="4"/>
  <c r="O146" i="4"/>
  <c r="P146" i="4"/>
  <c r="O147" i="4"/>
  <c r="P147" i="4"/>
  <c r="O148" i="4"/>
  <c r="P148" i="4"/>
  <c r="O149" i="4"/>
  <c r="P149" i="4"/>
  <c r="O150" i="4"/>
  <c r="P150" i="4"/>
  <c r="O151" i="4"/>
  <c r="P151" i="4"/>
  <c r="O152" i="4"/>
  <c r="P152" i="4"/>
  <c r="O153" i="4"/>
  <c r="P153" i="4"/>
  <c r="O154" i="4"/>
  <c r="P154" i="4"/>
  <c r="O155" i="4"/>
  <c r="P155" i="4"/>
  <c r="O156" i="4"/>
  <c r="P156" i="4"/>
  <c r="O157" i="4"/>
  <c r="P157" i="4"/>
  <c r="O158" i="4"/>
  <c r="P158" i="4"/>
  <c r="O159" i="4"/>
  <c r="P159" i="4"/>
  <c r="O160" i="4"/>
  <c r="P160" i="4"/>
  <c r="O161" i="4"/>
  <c r="P161" i="4"/>
  <c r="O162" i="4"/>
  <c r="P162" i="4"/>
  <c r="O163" i="4"/>
  <c r="P163" i="4"/>
  <c r="O164" i="4"/>
  <c r="P164" i="4"/>
  <c r="O165" i="4"/>
  <c r="P165" i="4"/>
  <c r="O166" i="4"/>
  <c r="P166" i="4"/>
  <c r="O167" i="4"/>
  <c r="P167" i="4"/>
  <c r="O168" i="4"/>
  <c r="P168" i="4"/>
  <c r="O169" i="4"/>
  <c r="P169" i="4"/>
  <c r="O170" i="4"/>
  <c r="P170" i="4"/>
  <c r="O171" i="4"/>
  <c r="P171" i="4"/>
  <c r="O172" i="4"/>
  <c r="P172" i="4"/>
  <c r="O173" i="4"/>
  <c r="P173" i="4"/>
  <c r="O174" i="4"/>
  <c r="P174" i="4"/>
  <c r="O175" i="4"/>
  <c r="P175" i="4"/>
  <c r="O176" i="4"/>
  <c r="P176" i="4"/>
  <c r="O177" i="4"/>
  <c r="P177" i="4"/>
  <c r="O178" i="4"/>
  <c r="P178" i="4"/>
  <c r="O179" i="4"/>
  <c r="P179" i="4"/>
  <c r="O180" i="4"/>
  <c r="P180" i="4"/>
  <c r="O181" i="4"/>
  <c r="P181" i="4"/>
  <c r="O182" i="4"/>
  <c r="P182" i="4"/>
  <c r="O183" i="4"/>
  <c r="P183" i="4"/>
  <c r="O184" i="4"/>
  <c r="P184" i="4"/>
  <c r="O185" i="4"/>
  <c r="P185" i="4"/>
  <c r="O186" i="4"/>
  <c r="P186" i="4"/>
  <c r="O187" i="4"/>
  <c r="P187" i="4"/>
  <c r="O188" i="4"/>
  <c r="P188" i="4"/>
  <c r="O189" i="4"/>
  <c r="P189" i="4"/>
  <c r="O190" i="4"/>
  <c r="P190" i="4"/>
  <c r="O191" i="4"/>
  <c r="P191" i="4"/>
  <c r="O192" i="4"/>
  <c r="P192" i="4"/>
  <c r="O193" i="4"/>
  <c r="P193" i="4"/>
  <c r="O194" i="4"/>
  <c r="P194" i="4"/>
  <c r="O195" i="4"/>
  <c r="P195" i="4"/>
  <c r="O196" i="4"/>
  <c r="P196" i="4"/>
  <c r="O197" i="4"/>
  <c r="P197" i="4"/>
  <c r="O198" i="4"/>
  <c r="P198" i="4"/>
  <c r="O199" i="4"/>
  <c r="P199" i="4"/>
  <c r="O200" i="4"/>
  <c r="P200" i="4"/>
  <c r="O201" i="4"/>
  <c r="P201" i="4"/>
  <c r="O202" i="4"/>
  <c r="P202" i="4"/>
  <c r="O203" i="4"/>
  <c r="P203" i="4"/>
  <c r="O204" i="4"/>
  <c r="P204" i="4"/>
  <c r="O205" i="4"/>
  <c r="P205" i="4"/>
  <c r="O206" i="4"/>
  <c r="P206" i="4"/>
  <c r="O207" i="4"/>
  <c r="P207" i="4"/>
  <c r="O208" i="4"/>
  <c r="P208" i="4"/>
  <c r="O209" i="4"/>
  <c r="P209" i="4"/>
  <c r="O210" i="4"/>
  <c r="P210" i="4"/>
  <c r="O211" i="4"/>
  <c r="P211" i="4"/>
  <c r="O212" i="4"/>
  <c r="P212" i="4"/>
  <c r="O213" i="4"/>
  <c r="P213" i="4"/>
  <c r="O214" i="4"/>
  <c r="P214" i="4"/>
  <c r="O215" i="4"/>
  <c r="P215" i="4"/>
  <c r="O216" i="4"/>
  <c r="P216" i="4"/>
  <c r="O217" i="4"/>
  <c r="P217" i="4"/>
  <c r="O218" i="4"/>
  <c r="P218" i="4"/>
  <c r="O219" i="4"/>
  <c r="P219" i="4"/>
  <c r="O220" i="4"/>
  <c r="P220" i="4"/>
  <c r="O221" i="4"/>
  <c r="P221" i="4"/>
  <c r="O222" i="4"/>
  <c r="P222" i="4"/>
  <c r="O223" i="4"/>
  <c r="P223" i="4"/>
  <c r="O224" i="4"/>
  <c r="P224" i="4"/>
  <c r="O225" i="4"/>
  <c r="P225" i="4"/>
  <c r="O226" i="4"/>
  <c r="P226" i="4"/>
  <c r="O227" i="4"/>
  <c r="P227" i="4"/>
  <c r="O228" i="4"/>
  <c r="P228" i="4"/>
  <c r="O229" i="4"/>
  <c r="P229" i="4"/>
  <c r="O230" i="4"/>
  <c r="P230" i="4"/>
  <c r="O231" i="4"/>
  <c r="P231" i="4"/>
  <c r="O232" i="4"/>
  <c r="P232" i="4"/>
  <c r="O233" i="4"/>
  <c r="P233" i="4"/>
  <c r="O234" i="4"/>
  <c r="P234" i="4"/>
  <c r="O235" i="4"/>
  <c r="P235" i="4"/>
  <c r="O236" i="4"/>
  <c r="P236" i="4"/>
  <c r="O237" i="4"/>
  <c r="P237" i="4"/>
  <c r="O238" i="4"/>
  <c r="P238" i="4"/>
  <c r="O239" i="4"/>
  <c r="P239" i="4"/>
  <c r="O240" i="4"/>
  <c r="P240" i="4"/>
  <c r="O241" i="4"/>
  <c r="P241" i="4"/>
  <c r="O242" i="4"/>
  <c r="P242" i="4"/>
  <c r="O243" i="4"/>
  <c r="P243" i="4"/>
  <c r="O244" i="4"/>
  <c r="P244" i="4"/>
  <c r="O245" i="4"/>
  <c r="P245" i="4"/>
  <c r="O246" i="4"/>
  <c r="P246" i="4"/>
  <c r="O247" i="4"/>
  <c r="P247" i="4"/>
  <c r="O248" i="4"/>
  <c r="P248" i="4"/>
  <c r="O249" i="4"/>
  <c r="P249" i="4"/>
  <c r="O250" i="4"/>
  <c r="P250" i="4"/>
  <c r="O251" i="4"/>
  <c r="P251" i="4"/>
  <c r="O252" i="4"/>
  <c r="P252" i="4"/>
  <c r="O253" i="4"/>
  <c r="P253" i="4"/>
  <c r="O254" i="4"/>
  <c r="P254" i="4"/>
  <c r="O255" i="4"/>
  <c r="P255" i="4"/>
  <c r="O256" i="4"/>
  <c r="P256" i="4"/>
  <c r="O257" i="4"/>
  <c r="P257" i="4"/>
  <c r="O258" i="4"/>
  <c r="P258" i="4"/>
  <c r="O259" i="4"/>
  <c r="P259" i="4"/>
  <c r="O260" i="4"/>
  <c r="P260" i="4"/>
  <c r="O261" i="4"/>
  <c r="P261" i="4"/>
  <c r="O262" i="4"/>
  <c r="P262" i="4"/>
  <c r="O263" i="4"/>
  <c r="P263" i="4"/>
  <c r="O264" i="4"/>
  <c r="P264" i="4"/>
  <c r="O265" i="4"/>
  <c r="P265" i="4"/>
  <c r="O266" i="4"/>
  <c r="P266" i="4"/>
  <c r="O267" i="4"/>
  <c r="P267" i="4"/>
  <c r="O268" i="4"/>
  <c r="P268" i="4"/>
  <c r="O269" i="4"/>
  <c r="P269" i="4"/>
  <c r="O270" i="4"/>
  <c r="P270" i="4"/>
  <c r="O271" i="4"/>
  <c r="P271" i="4"/>
  <c r="O272" i="4"/>
  <c r="P272" i="4"/>
  <c r="O273" i="4"/>
  <c r="P273" i="4"/>
  <c r="O274" i="4"/>
  <c r="P274" i="4"/>
  <c r="O275" i="4"/>
  <c r="P275" i="4"/>
  <c r="O276" i="4"/>
  <c r="P276" i="4"/>
  <c r="O277" i="4"/>
  <c r="P277" i="4"/>
  <c r="O278" i="4"/>
  <c r="P278" i="4"/>
  <c r="O279" i="4"/>
  <c r="P279" i="4"/>
  <c r="P23" i="4"/>
  <c r="O23" i="4"/>
  <c r="O7" i="4"/>
  <c r="P7" i="4"/>
  <c r="O8" i="4"/>
  <c r="P8" i="4"/>
  <c r="O9" i="4"/>
  <c r="P9" i="4"/>
  <c r="O10" i="4"/>
  <c r="P10" i="4"/>
  <c r="O11" i="4"/>
  <c r="P11" i="4"/>
  <c r="O12" i="4"/>
  <c r="P12" i="4"/>
  <c r="O13" i="4"/>
  <c r="P13" i="4"/>
  <c r="O15" i="4"/>
  <c r="P15" i="4"/>
  <c r="O16" i="4"/>
  <c r="P16" i="4"/>
  <c r="O17" i="4"/>
  <c r="P17" i="4"/>
  <c r="P6" i="4"/>
  <c r="O6" i="4"/>
  <c r="M35" i="1" l="1"/>
  <c r="M19" i="1"/>
  <c r="M40" i="1"/>
  <c r="M24" i="1"/>
  <c r="M21" i="1"/>
  <c r="M39" i="1"/>
  <c r="M36" i="1"/>
  <c r="M20" i="1"/>
  <c r="M34" i="1"/>
  <c r="M16" i="1"/>
  <c r="M31" i="1"/>
  <c r="M15" i="1"/>
  <c r="M14" i="1"/>
  <c r="M29" i="1"/>
  <c r="M11" i="1"/>
  <c r="M30" i="1"/>
  <c r="M44" i="1"/>
  <c r="M26" i="1"/>
  <c r="M10" i="1"/>
  <c r="M41" i="1"/>
  <c r="M25" i="1"/>
  <c r="M9" i="1"/>
  <c r="N41" i="1"/>
  <c r="N36" i="1"/>
  <c r="N31" i="1"/>
  <c r="N26" i="1"/>
  <c r="N21" i="1"/>
  <c r="N16" i="1"/>
  <c r="N11" i="1"/>
  <c r="N40" i="1"/>
  <c r="N35" i="1"/>
  <c r="N30" i="1"/>
  <c r="N25" i="1"/>
  <c r="N20" i="1"/>
  <c r="N15" i="1"/>
  <c r="N10" i="1"/>
  <c r="N44" i="1"/>
  <c r="R44" i="1" s="1"/>
  <c r="S44" i="1" s="1"/>
  <c r="N39" i="1"/>
  <c r="N34" i="1"/>
  <c r="N29" i="1"/>
  <c r="N24" i="1"/>
  <c r="N19" i="1"/>
  <c r="N14" i="1"/>
  <c r="N9" i="1"/>
  <c r="N43" i="1"/>
  <c r="N38" i="1"/>
  <c r="N33" i="1"/>
  <c r="N28" i="1"/>
  <c r="N23" i="1"/>
  <c r="N18" i="1"/>
  <c r="N13" i="1"/>
  <c r="N8" i="1"/>
  <c r="M43" i="1"/>
  <c r="M38" i="1"/>
  <c r="M33" i="1"/>
  <c r="M28" i="1"/>
  <c r="M23" i="1"/>
  <c r="M18" i="1"/>
  <c r="M13" i="1"/>
  <c r="R13" i="1" s="1"/>
  <c r="S13" i="1" s="1"/>
  <c r="M8" i="1"/>
  <c r="N42" i="1"/>
  <c r="N37" i="1"/>
  <c r="N32" i="1"/>
  <c r="N27" i="1"/>
  <c r="N22" i="1"/>
  <c r="N17" i="1"/>
  <c r="N12" i="1"/>
  <c r="R12" i="1" s="1"/>
  <c r="S12" i="1" s="1"/>
  <c r="N7" i="1"/>
  <c r="M42" i="1"/>
  <c r="R42" i="1" s="1"/>
  <c r="S42" i="1" s="1"/>
  <c r="M37" i="1"/>
  <c r="M32" i="1"/>
  <c r="M27" i="1"/>
  <c r="M22" i="1"/>
  <c r="M17" i="1"/>
  <c r="M12" i="1"/>
  <c r="M7" i="1"/>
  <c r="M14" i="4"/>
  <c r="N14" i="4"/>
  <c r="M262" i="4"/>
  <c r="M263" i="4"/>
  <c r="M272" i="4"/>
  <c r="M273" i="4"/>
  <c r="M269" i="4"/>
  <c r="M260" i="4"/>
  <c r="M270" i="4"/>
  <c r="M261" i="4"/>
  <c r="M271" i="4"/>
  <c r="M264" i="4"/>
  <c r="M274" i="4"/>
  <c r="M265" i="4"/>
  <c r="M275" i="4"/>
  <c r="M266" i="4"/>
  <c r="M276" i="4"/>
  <c r="M267" i="4"/>
  <c r="M277" i="4"/>
  <c r="M268" i="4"/>
  <c r="M278" i="4"/>
  <c r="M256" i="4"/>
  <c r="M255" i="4"/>
  <c r="M254" i="4"/>
  <c r="M250" i="4"/>
  <c r="M249" i="4"/>
  <c r="M247" i="4"/>
  <c r="M246" i="4"/>
  <c r="M245" i="4"/>
  <c r="M244" i="4"/>
  <c r="M257" i="4"/>
  <c r="M259" i="4"/>
  <c r="M248" i="4"/>
  <c r="M253" i="4"/>
  <c r="M243" i="4"/>
  <c r="M252" i="4"/>
  <c r="M242" i="4"/>
  <c r="M251" i="4"/>
  <c r="M241" i="4"/>
  <c r="M240" i="4"/>
  <c r="M238" i="4"/>
  <c r="M237" i="4"/>
  <c r="M236" i="4"/>
  <c r="M235" i="4"/>
  <c r="M219" i="4"/>
  <c r="M218" i="4"/>
  <c r="M216" i="4"/>
  <c r="M202" i="4"/>
  <c r="M201" i="4"/>
  <c r="M193" i="4"/>
  <c r="M194" i="4"/>
  <c r="M192" i="4"/>
  <c r="M190" i="4"/>
  <c r="M189" i="4"/>
  <c r="M173" i="4"/>
  <c r="M159" i="4"/>
  <c r="M172" i="4"/>
  <c r="M158" i="4"/>
  <c r="M157" i="4"/>
  <c r="M154" i="4"/>
  <c r="M126" i="4"/>
  <c r="M125" i="4"/>
  <c r="M124" i="4"/>
  <c r="M123" i="4"/>
  <c r="M117" i="4"/>
  <c r="M116" i="4"/>
  <c r="M115" i="4"/>
  <c r="M114" i="4"/>
  <c r="M113" i="4"/>
  <c r="M96" i="4"/>
  <c r="M82" i="4"/>
  <c r="M44" i="4"/>
  <c r="M43" i="4"/>
  <c r="M31" i="4"/>
  <c r="M30" i="4"/>
  <c r="M33" i="4"/>
  <c r="M29" i="4"/>
  <c r="M17" i="4"/>
  <c r="M13" i="4"/>
  <c r="M12" i="4"/>
  <c r="M9" i="4"/>
  <c r="M7" i="4"/>
  <c r="M41" i="4"/>
  <c r="M51" i="4"/>
  <c r="M61" i="4"/>
  <c r="M71" i="4"/>
  <c r="M81" i="4"/>
  <c r="M91" i="4"/>
  <c r="M101" i="4"/>
  <c r="M111" i="4"/>
  <c r="M121" i="4"/>
  <c r="M131" i="4"/>
  <c r="M141" i="4"/>
  <c r="M151" i="4"/>
  <c r="M161" i="4"/>
  <c r="M171" i="4"/>
  <c r="M181" i="4"/>
  <c r="M191" i="4"/>
  <c r="M220" i="4"/>
  <c r="M230" i="4"/>
  <c r="M8" i="4"/>
  <c r="M32" i="4"/>
  <c r="M42" i="4"/>
  <c r="M52" i="4"/>
  <c r="M62" i="4"/>
  <c r="M72" i="4"/>
  <c r="M92" i="4"/>
  <c r="M102" i="4"/>
  <c r="M112" i="4"/>
  <c r="M122" i="4"/>
  <c r="M132" i="4"/>
  <c r="M142" i="4"/>
  <c r="M152" i="4"/>
  <c r="M162" i="4"/>
  <c r="M182" i="4"/>
  <c r="M211" i="4"/>
  <c r="M221" i="4"/>
  <c r="M231" i="4"/>
  <c r="M23" i="4"/>
  <c r="M53" i="4"/>
  <c r="M63" i="4"/>
  <c r="M73" i="4"/>
  <c r="M83" i="4"/>
  <c r="M93" i="4"/>
  <c r="M103" i="4"/>
  <c r="M133" i="4"/>
  <c r="M143" i="4"/>
  <c r="M153" i="4"/>
  <c r="M163" i="4"/>
  <c r="M183" i="4"/>
  <c r="M203" i="4"/>
  <c r="M212" i="4"/>
  <c r="M222" i="4"/>
  <c r="M232" i="4"/>
  <c r="M24" i="4"/>
  <c r="M34" i="4"/>
  <c r="M54" i="4"/>
  <c r="M64" i="4"/>
  <c r="M74" i="4"/>
  <c r="M84" i="4"/>
  <c r="M94" i="4"/>
  <c r="M104" i="4"/>
  <c r="M134" i="4"/>
  <c r="M144" i="4"/>
  <c r="M164" i="4"/>
  <c r="M174" i="4"/>
  <c r="M184" i="4"/>
  <c r="M204" i="4"/>
  <c r="M213" i="4"/>
  <c r="M223" i="4"/>
  <c r="M233" i="4"/>
  <c r="M25" i="4"/>
  <c r="M35" i="4"/>
  <c r="M45" i="4"/>
  <c r="M55" i="4"/>
  <c r="M65" i="4"/>
  <c r="M75" i="4"/>
  <c r="M85" i="4"/>
  <c r="M95" i="4"/>
  <c r="M105" i="4"/>
  <c r="M135" i="4"/>
  <c r="M145" i="4"/>
  <c r="M155" i="4"/>
  <c r="M165" i="4"/>
  <c r="M175" i="4"/>
  <c r="M185" i="4"/>
  <c r="M195" i="4"/>
  <c r="M205" i="4"/>
  <c r="M214" i="4"/>
  <c r="M224" i="4"/>
  <c r="M234" i="4"/>
  <c r="M26" i="4"/>
  <c r="M36" i="4"/>
  <c r="M46" i="4"/>
  <c r="M56" i="4"/>
  <c r="M66" i="4"/>
  <c r="M76" i="4"/>
  <c r="M86" i="4"/>
  <c r="M106" i="4"/>
  <c r="M136" i="4"/>
  <c r="M146" i="4"/>
  <c r="M156" i="4"/>
  <c r="M166" i="4"/>
  <c r="M176" i="4"/>
  <c r="M186" i="4"/>
  <c r="M196" i="4"/>
  <c r="M206" i="4"/>
  <c r="M215" i="4"/>
  <c r="M225" i="4"/>
  <c r="M27" i="4"/>
  <c r="M37" i="4"/>
  <c r="M47" i="4"/>
  <c r="M57" i="4"/>
  <c r="M67" i="4"/>
  <c r="M77" i="4"/>
  <c r="M87" i="4"/>
  <c r="M97" i="4"/>
  <c r="M107" i="4"/>
  <c r="M127" i="4"/>
  <c r="M137" i="4"/>
  <c r="M147" i="4"/>
  <c r="M167" i="4"/>
  <c r="M177" i="4"/>
  <c r="M187" i="4"/>
  <c r="M197" i="4"/>
  <c r="M207" i="4"/>
  <c r="M226" i="4"/>
  <c r="M28" i="4"/>
  <c r="M38" i="4"/>
  <c r="M48" i="4"/>
  <c r="M58" i="4"/>
  <c r="M68" i="4"/>
  <c r="M78" i="4"/>
  <c r="M88" i="4"/>
  <c r="M98" i="4"/>
  <c r="M108" i="4"/>
  <c r="M118" i="4"/>
  <c r="M128" i="4"/>
  <c r="M138" i="4"/>
  <c r="M148" i="4"/>
  <c r="M168" i="4"/>
  <c r="M178" i="4"/>
  <c r="M188" i="4"/>
  <c r="M198" i="4"/>
  <c r="M208" i="4"/>
  <c r="M217" i="4"/>
  <c r="M227" i="4"/>
  <c r="M39" i="4"/>
  <c r="M49" i="4"/>
  <c r="M59" i="4"/>
  <c r="M69" i="4"/>
  <c r="M79" i="4"/>
  <c r="M89" i="4"/>
  <c r="M99" i="4"/>
  <c r="M109" i="4"/>
  <c r="M119" i="4"/>
  <c r="M129" i="4"/>
  <c r="M139" i="4"/>
  <c r="M149" i="4"/>
  <c r="M169" i="4"/>
  <c r="M179" i="4"/>
  <c r="M199" i="4"/>
  <c r="M209" i="4"/>
  <c r="M228" i="4"/>
  <c r="M258" i="4"/>
  <c r="M40" i="4"/>
  <c r="M50" i="4"/>
  <c r="M60" i="4"/>
  <c r="M70" i="4"/>
  <c r="M80" i="4"/>
  <c r="M90" i="4"/>
  <c r="M100" i="4"/>
  <c r="M110" i="4"/>
  <c r="M120" i="4"/>
  <c r="M130" i="4"/>
  <c r="M140" i="4"/>
  <c r="M150" i="4"/>
  <c r="M160" i="4"/>
  <c r="M170" i="4"/>
  <c r="M180" i="4"/>
  <c r="M200" i="4"/>
  <c r="M210" i="4"/>
  <c r="M229" i="4"/>
  <c r="M239" i="4"/>
  <c r="M279" i="4"/>
  <c r="M10" i="4"/>
  <c r="M11" i="4"/>
  <c r="M15" i="4"/>
  <c r="M16" i="4"/>
  <c r="N27" i="4"/>
  <c r="N31" i="4"/>
  <c r="N121" i="4"/>
  <c r="N123" i="4"/>
  <c r="N193" i="4"/>
  <c r="N197" i="4"/>
  <c r="N53" i="4"/>
  <c r="N127" i="4"/>
  <c r="N220" i="4"/>
  <c r="N57" i="4"/>
  <c r="N131" i="4"/>
  <c r="N222" i="4"/>
  <c r="N61" i="4"/>
  <c r="N153" i="4"/>
  <c r="N226" i="4"/>
  <c r="N63" i="4"/>
  <c r="N157" i="4"/>
  <c r="N230" i="4"/>
  <c r="N87" i="4"/>
  <c r="N161" i="4"/>
  <c r="N252" i="4"/>
  <c r="N91" i="4"/>
  <c r="N163" i="4"/>
  <c r="N256" i="4"/>
  <c r="N11" i="4"/>
  <c r="N93" i="4"/>
  <c r="N187" i="4"/>
  <c r="N260" i="4"/>
  <c r="N23" i="4"/>
  <c r="N97" i="4"/>
  <c r="N191" i="4"/>
  <c r="N262" i="4"/>
  <c r="N47" i="4"/>
  <c r="N81" i="4"/>
  <c r="N113" i="4"/>
  <c r="N147" i="4"/>
  <c r="N181" i="4"/>
  <c r="N212" i="4"/>
  <c r="N246" i="4"/>
  <c r="N16" i="4"/>
  <c r="N51" i="4"/>
  <c r="N83" i="4"/>
  <c r="N117" i="4"/>
  <c r="N151" i="4"/>
  <c r="N183" i="4"/>
  <c r="N216" i="4"/>
  <c r="N250" i="4"/>
  <c r="N33" i="4"/>
  <c r="N67" i="4"/>
  <c r="N101" i="4"/>
  <c r="N133" i="4"/>
  <c r="N167" i="4"/>
  <c r="N201" i="4"/>
  <c r="N232" i="4"/>
  <c r="N266" i="4"/>
  <c r="N37" i="4"/>
  <c r="N71" i="4"/>
  <c r="N103" i="4"/>
  <c r="N137" i="4"/>
  <c r="N171" i="4"/>
  <c r="N203" i="4"/>
  <c r="N236" i="4"/>
  <c r="N270" i="4"/>
  <c r="N41" i="4"/>
  <c r="N73" i="4"/>
  <c r="N107" i="4"/>
  <c r="N141" i="4"/>
  <c r="N173" i="4"/>
  <c r="N207" i="4"/>
  <c r="N240" i="4"/>
  <c r="N272" i="4"/>
  <c r="N43" i="4"/>
  <c r="N77" i="4"/>
  <c r="N111" i="4"/>
  <c r="N143" i="4"/>
  <c r="N177" i="4"/>
  <c r="N242" i="4"/>
  <c r="N276" i="4"/>
  <c r="N10" i="4"/>
  <c r="N32" i="4"/>
  <c r="N42" i="4"/>
  <c r="N52" i="4"/>
  <c r="N62" i="4"/>
  <c r="N72" i="4"/>
  <c r="N82" i="4"/>
  <c r="N92" i="4"/>
  <c r="N102" i="4"/>
  <c r="N112" i="4"/>
  <c r="N122" i="4"/>
  <c r="N132" i="4"/>
  <c r="N142" i="4"/>
  <c r="N152" i="4"/>
  <c r="N162" i="4"/>
  <c r="N172" i="4"/>
  <c r="N182" i="4"/>
  <c r="N192" i="4"/>
  <c r="N202" i="4"/>
  <c r="N211" i="4"/>
  <c r="N221" i="4"/>
  <c r="N231" i="4"/>
  <c r="N241" i="4"/>
  <c r="N251" i="4"/>
  <c r="N261" i="4"/>
  <c r="N271" i="4"/>
  <c r="N24" i="4"/>
  <c r="N34" i="4"/>
  <c r="N44" i="4"/>
  <c r="N54" i="4"/>
  <c r="N64" i="4"/>
  <c r="N74" i="4"/>
  <c r="N84" i="4"/>
  <c r="N94" i="4"/>
  <c r="N104" i="4"/>
  <c r="N114" i="4"/>
  <c r="N124" i="4"/>
  <c r="N134" i="4"/>
  <c r="N144" i="4"/>
  <c r="N154" i="4"/>
  <c r="N164" i="4"/>
  <c r="N174" i="4"/>
  <c r="N184" i="4"/>
  <c r="N194" i="4"/>
  <c r="N204" i="4"/>
  <c r="N213" i="4"/>
  <c r="N223" i="4"/>
  <c r="N233" i="4"/>
  <c r="N243" i="4"/>
  <c r="N253" i="4"/>
  <c r="N263" i="4"/>
  <c r="N273" i="4"/>
  <c r="N25" i="4"/>
  <c r="N35" i="4"/>
  <c r="N45" i="4"/>
  <c r="N55" i="4"/>
  <c r="N65" i="4"/>
  <c r="N75" i="4"/>
  <c r="N85" i="4"/>
  <c r="N95" i="4"/>
  <c r="N105" i="4"/>
  <c r="N115" i="4"/>
  <c r="N125" i="4"/>
  <c r="N135" i="4"/>
  <c r="N145" i="4"/>
  <c r="N155" i="4"/>
  <c r="N165" i="4"/>
  <c r="N175" i="4"/>
  <c r="N185" i="4"/>
  <c r="N195" i="4"/>
  <c r="N205" i="4"/>
  <c r="N214" i="4"/>
  <c r="N224" i="4"/>
  <c r="N234" i="4"/>
  <c r="N244" i="4"/>
  <c r="N254" i="4"/>
  <c r="N264" i="4"/>
  <c r="N274" i="4"/>
  <c r="N17" i="4"/>
  <c r="N26" i="4"/>
  <c r="N36" i="4"/>
  <c r="N46" i="4"/>
  <c r="N56" i="4"/>
  <c r="N66" i="4"/>
  <c r="N76" i="4"/>
  <c r="N86" i="4"/>
  <c r="N96" i="4"/>
  <c r="N106" i="4"/>
  <c r="N116" i="4"/>
  <c r="N126" i="4"/>
  <c r="N136" i="4"/>
  <c r="N146" i="4"/>
  <c r="N156" i="4"/>
  <c r="N166" i="4"/>
  <c r="N176" i="4"/>
  <c r="N186" i="4"/>
  <c r="N196" i="4"/>
  <c r="N206" i="4"/>
  <c r="N215" i="4"/>
  <c r="N225" i="4"/>
  <c r="N235" i="4"/>
  <c r="N245" i="4"/>
  <c r="N255" i="4"/>
  <c r="N265" i="4"/>
  <c r="N275" i="4"/>
  <c r="N15" i="4"/>
  <c r="N28" i="4"/>
  <c r="N38" i="4"/>
  <c r="N48" i="4"/>
  <c r="N58" i="4"/>
  <c r="N68" i="4"/>
  <c r="N78" i="4"/>
  <c r="N88" i="4"/>
  <c r="N98" i="4"/>
  <c r="N108" i="4"/>
  <c r="N118" i="4"/>
  <c r="N128" i="4"/>
  <c r="N138" i="4"/>
  <c r="N148" i="4"/>
  <c r="N158" i="4"/>
  <c r="N168" i="4"/>
  <c r="N178" i="4"/>
  <c r="N188" i="4"/>
  <c r="N198" i="4"/>
  <c r="N208" i="4"/>
  <c r="N217" i="4"/>
  <c r="N227" i="4"/>
  <c r="N237" i="4"/>
  <c r="N247" i="4"/>
  <c r="N257" i="4"/>
  <c r="N267" i="4"/>
  <c r="N277" i="4"/>
  <c r="N13" i="4"/>
  <c r="N29" i="4"/>
  <c r="N39" i="4"/>
  <c r="N49" i="4"/>
  <c r="N59" i="4"/>
  <c r="N69" i="4"/>
  <c r="N79" i="4"/>
  <c r="N89" i="4"/>
  <c r="N99" i="4"/>
  <c r="N109" i="4"/>
  <c r="N119" i="4"/>
  <c r="N129" i="4"/>
  <c r="N139" i="4"/>
  <c r="N149" i="4"/>
  <c r="N159" i="4"/>
  <c r="N169" i="4"/>
  <c r="N179" i="4"/>
  <c r="N189" i="4"/>
  <c r="N199" i="4"/>
  <c r="N209" i="4"/>
  <c r="N218" i="4"/>
  <c r="N228" i="4"/>
  <c r="N238" i="4"/>
  <c r="N248" i="4"/>
  <c r="N258" i="4"/>
  <c r="N268" i="4"/>
  <c r="N278" i="4"/>
  <c r="N12" i="4"/>
  <c r="N30" i="4"/>
  <c r="N40" i="4"/>
  <c r="N50" i="4"/>
  <c r="N60" i="4"/>
  <c r="N70" i="4"/>
  <c r="N80" i="4"/>
  <c r="N90" i="4"/>
  <c r="N100" i="4"/>
  <c r="N110" i="4"/>
  <c r="N120" i="4"/>
  <c r="N130" i="4"/>
  <c r="N140" i="4"/>
  <c r="N150" i="4"/>
  <c r="N160" i="4"/>
  <c r="N170" i="4"/>
  <c r="N180" i="4"/>
  <c r="N190" i="4"/>
  <c r="N200" i="4"/>
  <c r="N210" i="4"/>
  <c r="N219" i="4"/>
  <c r="N229" i="4"/>
  <c r="N239" i="4"/>
  <c r="N249" i="4"/>
  <c r="N259" i="4"/>
  <c r="N269" i="4"/>
  <c r="N279" i="4"/>
  <c r="N9" i="4"/>
  <c r="N8" i="4"/>
  <c r="N7" i="4"/>
  <c r="R32" i="1"/>
  <c r="S32" i="1" s="1"/>
  <c r="R27" i="1"/>
  <c r="S27" i="1" s="1"/>
  <c r="R22" i="1"/>
  <c r="S22" i="1" s="1"/>
  <c r="R17" i="1"/>
  <c r="S17" i="1" s="1"/>
  <c r="R31" i="1"/>
  <c r="S31" i="1" s="1"/>
  <c r="R24" i="1"/>
  <c r="S24" i="1" s="1"/>
  <c r="R14" i="1"/>
  <c r="S14" i="1" s="1"/>
  <c r="R35" i="1"/>
  <c r="S35" i="1" s="1"/>
  <c r="R30" i="1"/>
  <c r="S30" i="1" s="1"/>
  <c r="R25" i="1"/>
  <c r="S25" i="1" s="1"/>
  <c r="R6" i="1"/>
  <c r="S6" i="1" s="1"/>
  <c r="R6" i="4"/>
  <c r="S6" i="4" s="1"/>
  <c r="R19" i="1" l="1"/>
  <c r="S19" i="1" s="1"/>
  <c r="R10" i="1"/>
  <c r="S10" i="1" s="1"/>
  <c r="R40" i="1"/>
  <c r="S40" i="1" s="1"/>
  <c r="R43" i="1"/>
  <c r="S43" i="1" s="1"/>
  <c r="R37" i="1"/>
  <c r="S37" i="1" s="1"/>
  <c r="R8" i="1"/>
  <c r="S8" i="1" s="1"/>
  <c r="R15" i="1"/>
  <c r="S15" i="1" s="1"/>
  <c r="R9" i="1"/>
  <c r="S9" i="1" s="1"/>
  <c r="R29" i="1"/>
  <c r="S29" i="1" s="1"/>
  <c r="R36" i="1"/>
  <c r="S36" i="1" s="1"/>
  <c r="R38" i="1"/>
  <c r="S38" i="1" s="1"/>
  <c r="R23" i="1"/>
  <c r="S23" i="1" s="1"/>
  <c r="R34" i="1"/>
  <c r="S34" i="1" s="1"/>
  <c r="R33" i="1"/>
  <c r="S33" i="1" s="1"/>
  <c r="R11" i="1"/>
  <c r="S11" i="1" s="1"/>
  <c r="R21" i="1"/>
  <c r="S21" i="1" s="1"/>
  <c r="R7" i="1"/>
  <c r="S7" i="1" s="1"/>
  <c r="R28" i="1"/>
  <c r="S28" i="1" s="1"/>
  <c r="R39" i="1"/>
  <c r="S39" i="1" s="1"/>
  <c r="R26" i="1"/>
  <c r="S26" i="1" s="1"/>
  <c r="R20" i="1"/>
  <c r="S20" i="1" s="1"/>
  <c r="R41" i="1"/>
  <c r="S41" i="1" s="1"/>
  <c r="R18" i="1"/>
  <c r="S18" i="1" s="1"/>
  <c r="R16" i="1"/>
  <c r="S16" i="1" s="1"/>
  <c r="R73" i="4"/>
  <c r="S73" i="4" s="1"/>
  <c r="R14" i="4"/>
  <c r="S14" i="4" s="1"/>
  <c r="R72" i="4"/>
  <c r="S72" i="4" s="1"/>
  <c r="R270" i="4"/>
  <c r="S270" i="4" s="1"/>
  <c r="R35" i="4"/>
  <c r="S35" i="4" s="1"/>
  <c r="R275" i="4"/>
  <c r="S275" i="4" s="1"/>
  <c r="R157" i="4"/>
  <c r="S157" i="4" s="1"/>
  <c r="R266" i="4"/>
  <c r="S266" i="4" s="1"/>
  <c r="R256" i="4"/>
  <c r="S256" i="4" s="1"/>
  <c r="R176" i="4"/>
  <c r="S176" i="4" s="1"/>
  <c r="R76" i="4"/>
  <c r="S76" i="4" s="1"/>
  <c r="R135" i="4"/>
  <c r="S135" i="4" s="1"/>
  <c r="R98" i="4"/>
  <c r="S98" i="4" s="1"/>
  <c r="R117" i="4"/>
  <c r="S117" i="4" s="1"/>
  <c r="R61" i="4"/>
  <c r="S61" i="4" s="1"/>
  <c r="R215" i="4"/>
  <c r="S215" i="4" s="1"/>
  <c r="R11" i="4"/>
  <c r="S11" i="4" s="1"/>
  <c r="R175" i="4"/>
  <c r="S175" i="4" s="1"/>
  <c r="R225" i="4"/>
  <c r="S225" i="4" s="1"/>
  <c r="R193" i="4"/>
  <c r="S193" i="4" s="1"/>
  <c r="R198" i="4"/>
  <c r="S198" i="4" s="1"/>
  <c r="R113" i="4"/>
  <c r="S113" i="4" s="1"/>
  <c r="R251" i="4"/>
  <c r="S251" i="4" s="1"/>
  <c r="R152" i="4"/>
  <c r="S152" i="4" s="1"/>
  <c r="R172" i="4"/>
  <c r="S172" i="4" s="1"/>
  <c r="R121" i="4"/>
  <c r="S121" i="4" s="1"/>
  <c r="R220" i="4"/>
  <c r="S220" i="4" s="1"/>
  <c r="R107" i="4"/>
  <c r="S107" i="4" s="1"/>
  <c r="R265" i="4"/>
  <c r="S265" i="4" s="1"/>
  <c r="R166" i="4"/>
  <c r="S166" i="4" s="1"/>
  <c r="R51" i="4"/>
  <c r="S51" i="4" s="1"/>
  <c r="R197" i="4"/>
  <c r="S197" i="4" s="1"/>
  <c r="R66" i="4"/>
  <c r="S66" i="4" s="1"/>
  <c r="R92" i="4"/>
  <c r="S92" i="4" s="1"/>
  <c r="R255" i="4"/>
  <c r="S255" i="4" s="1"/>
  <c r="R156" i="4"/>
  <c r="S156" i="4" s="1"/>
  <c r="R56" i="4"/>
  <c r="S56" i="4" s="1"/>
  <c r="R226" i="4"/>
  <c r="S226" i="4" s="1"/>
  <c r="R45" i="4"/>
  <c r="S45" i="4" s="1"/>
  <c r="R163" i="4"/>
  <c r="S163" i="4" s="1"/>
  <c r="R259" i="4"/>
  <c r="S259" i="4" s="1"/>
  <c r="R160" i="4"/>
  <c r="S160" i="4" s="1"/>
  <c r="R60" i="4"/>
  <c r="S60" i="4" s="1"/>
  <c r="R96" i="4"/>
  <c r="S96" i="4" s="1"/>
  <c r="R254" i="4"/>
  <c r="S254" i="4" s="1"/>
  <c r="R55" i="4"/>
  <c r="S55" i="4" s="1"/>
  <c r="R186" i="4"/>
  <c r="S186" i="4" s="1"/>
  <c r="R86" i="4"/>
  <c r="S86" i="4" s="1"/>
  <c r="R228" i="4"/>
  <c r="S228" i="4" s="1"/>
  <c r="R129" i="4"/>
  <c r="S129" i="4" s="1"/>
  <c r="R29" i="4"/>
  <c r="S29" i="4" s="1"/>
  <c r="R206" i="4"/>
  <c r="S206" i="4" s="1"/>
  <c r="R106" i="4"/>
  <c r="S106" i="4" s="1"/>
  <c r="R264" i="4"/>
  <c r="S264" i="4" s="1"/>
  <c r="R196" i="4"/>
  <c r="S196" i="4" s="1"/>
  <c r="R245" i="4"/>
  <c r="S245" i="4" s="1"/>
  <c r="R146" i="4"/>
  <c r="S146" i="4" s="1"/>
  <c r="R46" i="4"/>
  <c r="S46" i="4" s="1"/>
  <c r="R74" i="4"/>
  <c r="S74" i="4" s="1"/>
  <c r="R136" i="4"/>
  <c r="S136" i="4" s="1"/>
  <c r="R272" i="4"/>
  <c r="S272" i="4" s="1"/>
  <c r="R131" i="4"/>
  <c r="S131" i="4" s="1"/>
  <c r="R31" i="4"/>
  <c r="S31" i="4" s="1"/>
  <c r="R132" i="4"/>
  <c r="S132" i="4" s="1"/>
  <c r="R167" i="4"/>
  <c r="S167" i="4" s="1"/>
  <c r="R252" i="4"/>
  <c r="S252" i="4" s="1"/>
  <c r="R188" i="4"/>
  <c r="S188" i="4" s="1"/>
  <c r="R150" i="4"/>
  <c r="S150" i="4" s="1"/>
  <c r="R191" i="4"/>
  <c r="S191" i="4" s="1"/>
  <c r="R91" i="4"/>
  <c r="S91" i="4" s="1"/>
  <c r="R27" i="4"/>
  <c r="S27" i="4" s="1"/>
  <c r="R222" i="4"/>
  <c r="S222" i="4" s="1"/>
  <c r="R126" i="4"/>
  <c r="S126" i="4" s="1"/>
  <c r="R32" i="4"/>
  <c r="S32" i="4" s="1"/>
  <c r="R227" i="4"/>
  <c r="S227" i="4" s="1"/>
  <c r="R12" i="4"/>
  <c r="S12" i="4" s="1"/>
  <c r="R36" i="4"/>
  <c r="S36" i="4" s="1"/>
  <c r="R218" i="4"/>
  <c r="S218" i="4" s="1"/>
  <c r="R235" i="4"/>
  <c r="S235" i="4" s="1"/>
  <c r="R44" i="4"/>
  <c r="S44" i="4" s="1"/>
  <c r="R170" i="4"/>
  <c r="S170" i="4" s="1"/>
  <c r="R232" i="4"/>
  <c r="S232" i="4" s="1"/>
  <c r="R123" i="4"/>
  <c r="S123" i="4" s="1"/>
  <c r="R81" i="4"/>
  <c r="S81" i="4" s="1"/>
  <c r="R151" i="4"/>
  <c r="S151" i="4" s="1"/>
  <c r="R162" i="4"/>
  <c r="S162" i="4" s="1"/>
  <c r="R26" i="4"/>
  <c r="S26" i="4" s="1"/>
  <c r="R71" i="4"/>
  <c r="S71" i="4" s="1"/>
  <c r="R53" i="4"/>
  <c r="S53" i="4" s="1"/>
  <c r="R187" i="4"/>
  <c r="S187" i="4" s="1"/>
  <c r="R67" i="4"/>
  <c r="S67" i="4" s="1"/>
  <c r="R173" i="4"/>
  <c r="S173" i="4" s="1"/>
  <c r="R145" i="4"/>
  <c r="S145" i="4" s="1"/>
  <c r="R208" i="4"/>
  <c r="S208" i="4" s="1"/>
  <c r="R230" i="4"/>
  <c r="S230" i="4" s="1"/>
  <c r="R34" i="4"/>
  <c r="S34" i="4" s="1"/>
  <c r="R8" i="4"/>
  <c r="S8" i="4" s="1"/>
  <c r="R181" i="4"/>
  <c r="S181" i="4" s="1"/>
  <c r="R169" i="4"/>
  <c r="S169" i="4" s="1"/>
  <c r="R237" i="4"/>
  <c r="S237" i="4" s="1"/>
  <c r="R134" i="4"/>
  <c r="S134" i="4" s="1"/>
  <c r="R116" i="4"/>
  <c r="S116" i="4" s="1"/>
  <c r="R250" i="4"/>
  <c r="S250" i="4" s="1"/>
  <c r="R112" i="4"/>
  <c r="S112" i="4" s="1"/>
  <c r="R205" i="4"/>
  <c r="S205" i="4" s="1"/>
  <c r="R105" i="4"/>
  <c r="S105" i="4" s="1"/>
  <c r="R171" i="4"/>
  <c r="S171" i="4" s="1"/>
  <c r="R242" i="4"/>
  <c r="S242" i="4" s="1"/>
  <c r="R17" i="4"/>
  <c r="S17" i="4" s="1"/>
  <c r="R127" i="4"/>
  <c r="S127" i="4" s="1"/>
  <c r="R33" i="4"/>
  <c r="S33" i="4" s="1"/>
  <c r="R212" i="4"/>
  <c r="S212" i="4" s="1"/>
  <c r="R103" i="4"/>
  <c r="S103" i="4" s="1"/>
  <c r="R260" i="4"/>
  <c r="S260" i="4" s="1"/>
  <c r="R10" i="4"/>
  <c r="S10" i="4" s="1"/>
  <c r="R57" i="4"/>
  <c r="S57" i="4" s="1"/>
  <c r="R122" i="4"/>
  <c r="S122" i="4" s="1"/>
  <c r="R64" i="4"/>
  <c r="S64" i="4" s="1"/>
  <c r="R185" i="4"/>
  <c r="S185" i="4" s="1"/>
  <c r="R110" i="4"/>
  <c r="S110" i="4" s="1"/>
  <c r="R79" i="4"/>
  <c r="S79" i="4" s="1"/>
  <c r="R247" i="4"/>
  <c r="S247" i="4" s="1"/>
  <c r="R148" i="4"/>
  <c r="S148" i="4" s="1"/>
  <c r="R48" i="4"/>
  <c r="S48" i="4" s="1"/>
  <c r="R85" i="4"/>
  <c r="S85" i="4" s="1"/>
  <c r="R102" i="4"/>
  <c r="S102" i="4" s="1"/>
  <c r="R243" i="4"/>
  <c r="S243" i="4" s="1"/>
  <c r="R144" i="4"/>
  <c r="S144" i="4" s="1"/>
  <c r="R179" i="4"/>
  <c r="S179" i="4" s="1"/>
  <c r="R210" i="4"/>
  <c r="S210" i="4" s="1"/>
  <c r="R278" i="4"/>
  <c r="S278" i="4" s="1"/>
  <c r="R7" i="4"/>
  <c r="S7" i="4" s="1"/>
  <c r="R246" i="4"/>
  <c r="S246" i="4" s="1"/>
  <c r="R137" i="4"/>
  <c r="S137" i="4" s="1"/>
  <c r="R211" i="4"/>
  <c r="S211" i="4" s="1"/>
  <c r="R219" i="4"/>
  <c r="S219" i="4" s="1"/>
  <c r="R120" i="4"/>
  <c r="S120" i="4" s="1"/>
  <c r="R189" i="4"/>
  <c r="S189" i="4" s="1"/>
  <c r="R89" i="4"/>
  <c r="S89" i="4" s="1"/>
  <c r="R257" i="4"/>
  <c r="S257" i="4" s="1"/>
  <c r="R158" i="4"/>
  <c r="S158" i="4" s="1"/>
  <c r="R58" i="4"/>
  <c r="S58" i="4" s="1"/>
  <c r="R263" i="4"/>
  <c r="S263" i="4" s="1"/>
  <c r="R164" i="4"/>
  <c r="S164" i="4" s="1"/>
  <c r="R63" i="4"/>
  <c r="S63" i="4" s="1"/>
  <c r="R253" i="4"/>
  <c r="S253" i="4" s="1"/>
  <c r="R154" i="4"/>
  <c r="S154" i="4" s="1"/>
  <c r="R23" i="4"/>
  <c r="S23" i="4" s="1"/>
  <c r="R207" i="4"/>
  <c r="S207" i="4" s="1"/>
  <c r="R54" i="4"/>
  <c r="S54" i="4" s="1"/>
  <c r="R195" i="4"/>
  <c r="S195" i="4" s="1"/>
  <c r="R244" i="4"/>
  <c r="S244" i="4" s="1"/>
  <c r="R204" i="4"/>
  <c r="S204" i="4" s="1"/>
  <c r="R104" i="4"/>
  <c r="S104" i="4" s="1"/>
  <c r="R41" i="4"/>
  <c r="S41" i="4" s="1"/>
  <c r="R153" i="4"/>
  <c r="S153" i="4" s="1"/>
  <c r="R97" i="4"/>
  <c r="S97" i="4" s="1"/>
  <c r="R161" i="4"/>
  <c r="S161" i="4" s="1"/>
  <c r="R194" i="4"/>
  <c r="S194" i="4" s="1"/>
  <c r="R87" i="4"/>
  <c r="S87" i="4" s="1"/>
  <c r="R249" i="4"/>
  <c r="S249" i="4" s="1"/>
  <c r="R50" i="4"/>
  <c r="S50" i="4" s="1"/>
  <c r="R119" i="4"/>
  <c r="S119" i="4" s="1"/>
  <c r="R88" i="4"/>
  <c r="S88" i="4" s="1"/>
  <c r="R224" i="4"/>
  <c r="S224" i="4" s="1"/>
  <c r="R25" i="4"/>
  <c r="S25" i="4" s="1"/>
  <c r="R184" i="4"/>
  <c r="S184" i="4" s="1"/>
  <c r="R84" i="4"/>
  <c r="S84" i="4" s="1"/>
  <c r="R16" i="4"/>
  <c r="S16" i="4" s="1"/>
  <c r="R276" i="4"/>
  <c r="S276" i="4" s="1"/>
  <c r="R240" i="4"/>
  <c r="S240" i="4" s="1"/>
  <c r="R141" i="4"/>
  <c r="S141" i="4" s="1"/>
  <c r="R95" i="4"/>
  <c r="S95" i="4" s="1"/>
  <c r="R202" i="4"/>
  <c r="S202" i="4" s="1"/>
  <c r="R216" i="4"/>
  <c r="S216" i="4" s="1"/>
  <c r="R24" i="4"/>
  <c r="S24" i="4" s="1"/>
  <c r="R42" i="4"/>
  <c r="S42" i="4" s="1"/>
  <c r="R279" i="4"/>
  <c r="S279" i="4" s="1"/>
  <c r="R93" i="4"/>
  <c r="S93" i="4" s="1"/>
  <c r="R269" i="4"/>
  <c r="S269" i="4" s="1"/>
  <c r="R70" i="4"/>
  <c r="S70" i="4" s="1"/>
  <c r="R238" i="4"/>
  <c r="S238" i="4" s="1"/>
  <c r="R139" i="4"/>
  <c r="S139" i="4" s="1"/>
  <c r="R39" i="4"/>
  <c r="S39" i="4" s="1"/>
  <c r="R108" i="4"/>
  <c r="S108" i="4" s="1"/>
  <c r="R177" i="4"/>
  <c r="S177" i="4" s="1"/>
  <c r="R77" i="4"/>
  <c r="S77" i="4" s="1"/>
  <c r="R114" i="4"/>
  <c r="S114" i="4" s="1"/>
  <c r="R183" i="4"/>
  <c r="S183" i="4" s="1"/>
  <c r="R83" i="4"/>
  <c r="S83" i="4" s="1"/>
  <c r="R221" i="4"/>
  <c r="S221" i="4" s="1"/>
  <c r="R261" i="4"/>
  <c r="S261" i="4" s="1"/>
  <c r="R234" i="4"/>
  <c r="S234" i="4" s="1"/>
  <c r="R231" i="4"/>
  <c r="S231" i="4" s="1"/>
  <c r="R9" i="4"/>
  <c r="S9" i="4" s="1"/>
  <c r="R271" i="4"/>
  <c r="S271" i="4" s="1"/>
  <c r="R262" i="4"/>
  <c r="S262" i="4" s="1"/>
  <c r="R182" i="4"/>
  <c r="S182" i="4" s="1"/>
  <c r="R62" i="4"/>
  <c r="S62" i="4" s="1"/>
  <c r="R147" i="4"/>
  <c r="S147" i="4" s="1"/>
  <c r="R47" i="4"/>
  <c r="S47" i="4" s="1"/>
  <c r="R111" i="4"/>
  <c r="S111" i="4" s="1"/>
  <c r="R229" i="4"/>
  <c r="S229" i="4" s="1"/>
  <c r="R130" i="4"/>
  <c r="S130" i="4" s="1"/>
  <c r="R30" i="4"/>
  <c r="S30" i="4" s="1"/>
  <c r="R199" i="4"/>
  <c r="S199" i="4" s="1"/>
  <c r="R99" i="4"/>
  <c r="S99" i="4" s="1"/>
  <c r="R267" i="4"/>
  <c r="S267" i="4" s="1"/>
  <c r="R168" i="4"/>
  <c r="S168" i="4" s="1"/>
  <c r="R68" i="4"/>
  <c r="S68" i="4" s="1"/>
  <c r="R37" i="4"/>
  <c r="S37" i="4" s="1"/>
  <c r="R143" i="4"/>
  <c r="S143" i="4" s="1"/>
  <c r="R201" i="4"/>
  <c r="S201" i="4" s="1"/>
  <c r="R101" i="4"/>
  <c r="S101" i="4" s="1"/>
  <c r="R52" i="4"/>
  <c r="S52" i="4" s="1"/>
  <c r="R94" i="4"/>
  <c r="S94" i="4" s="1"/>
  <c r="R75" i="4"/>
  <c r="S75" i="4" s="1"/>
  <c r="R239" i="4"/>
  <c r="S239" i="4" s="1"/>
  <c r="R140" i="4"/>
  <c r="S140" i="4" s="1"/>
  <c r="R40" i="4"/>
  <c r="S40" i="4" s="1"/>
  <c r="R209" i="4"/>
  <c r="S209" i="4" s="1"/>
  <c r="R109" i="4"/>
  <c r="S109" i="4" s="1"/>
  <c r="R277" i="4"/>
  <c r="S277" i="4" s="1"/>
  <c r="R178" i="4"/>
  <c r="S178" i="4" s="1"/>
  <c r="R78" i="4"/>
  <c r="S78" i="4" s="1"/>
  <c r="R236" i="4"/>
  <c r="S236" i="4" s="1"/>
  <c r="R273" i="4"/>
  <c r="S273" i="4" s="1"/>
  <c r="R174" i="4"/>
  <c r="S174" i="4" s="1"/>
  <c r="R43" i="4"/>
  <c r="S43" i="4" s="1"/>
  <c r="R69" i="4"/>
  <c r="S69" i="4" s="1"/>
  <c r="R192" i="4"/>
  <c r="S192" i="4" s="1"/>
  <c r="R133" i="4"/>
  <c r="S133" i="4" s="1"/>
  <c r="R125" i="4"/>
  <c r="S125" i="4" s="1"/>
  <c r="R142" i="4"/>
  <c r="S142" i="4" s="1"/>
  <c r="R65" i="4"/>
  <c r="S65" i="4" s="1"/>
  <c r="R223" i="4"/>
  <c r="S223" i="4" s="1"/>
  <c r="R124" i="4"/>
  <c r="S124" i="4" s="1"/>
  <c r="R82" i="4"/>
  <c r="S82" i="4" s="1"/>
  <c r="R214" i="4"/>
  <c r="S214" i="4" s="1"/>
  <c r="R241" i="4"/>
  <c r="S241" i="4" s="1"/>
  <c r="R180" i="4"/>
  <c r="S180" i="4" s="1"/>
  <c r="R80" i="4"/>
  <c r="S80" i="4" s="1"/>
  <c r="R248" i="4"/>
  <c r="S248" i="4" s="1"/>
  <c r="R149" i="4"/>
  <c r="S149" i="4" s="1"/>
  <c r="R49" i="4"/>
  <c r="S49" i="4" s="1"/>
  <c r="R217" i="4"/>
  <c r="S217" i="4" s="1"/>
  <c r="R155" i="4"/>
  <c r="S155" i="4" s="1"/>
  <c r="R213" i="4"/>
  <c r="S213" i="4" s="1"/>
  <c r="R203" i="4"/>
  <c r="S203" i="4" s="1"/>
  <c r="R13" i="4"/>
  <c r="S13" i="4" s="1"/>
  <c r="R115" i="4"/>
  <c r="S115" i="4" s="1"/>
  <c r="R274" i="4"/>
  <c r="S274" i="4" s="1"/>
  <c r="R15" i="4"/>
  <c r="S15" i="4" s="1"/>
  <c r="R200" i="4"/>
  <c r="S200" i="4" s="1"/>
  <c r="R100" i="4"/>
  <c r="S100" i="4" s="1"/>
  <c r="R268" i="4"/>
  <c r="S268" i="4" s="1"/>
  <c r="R138" i="4"/>
  <c r="S138" i="4" s="1"/>
  <c r="R38" i="4"/>
  <c r="S38" i="4" s="1"/>
  <c r="R165" i="4"/>
  <c r="S165" i="4" s="1"/>
  <c r="R258" i="4"/>
  <c r="S258" i="4" s="1"/>
  <c r="R159" i="4"/>
  <c r="S159" i="4" s="1"/>
  <c r="R59" i="4"/>
  <c r="S59" i="4" s="1"/>
  <c r="R128" i="4"/>
  <c r="S128" i="4" s="1"/>
  <c r="R28" i="4"/>
  <c r="S28" i="4" s="1"/>
  <c r="R233" i="4"/>
  <c r="S233" i="4" s="1"/>
  <c r="R118" i="4"/>
  <c r="S118" i="4" s="1"/>
  <c r="R90" i="4"/>
  <c r="S90" i="4" s="1"/>
  <c r="R190" i="4"/>
  <c r="S190" i="4" s="1"/>
</calcChain>
</file>

<file path=xl/sharedStrings.xml><?xml version="1.0" encoding="utf-8"?>
<sst xmlns="http://schemas.openxmlformats.org/spreadsheetml/2006/main" count="1794" uniqueCount="1104">
  <si>
    <t>Procedure</t>
  </si>
  <si>
    <t>Ozzie Facility Fee</t>
  </si>
  <si>
    <t>Ozzie Physician Fee</t>
  </si>
  <si>
    <t>Anesthesia at $40/unit</t>
  </si>
  <si>
    <t>Ozzie Pathology Fee</t>
  </si>
  <si>
    <t>Imaging and Radiology</t>
  </si>
  <si>
    <t>Bone Density DXA Extremity</t>
  </si>
  <si>
    <t>77081, 77086</t>
  </si>
  <si>
    <t>Bone Density DXA Scan</t>
  </si>
  <si>
    <t>77080, 77085</t>
  </si>
  <si>
    <t>Bone or Joint Survey</t>
  </si>
  <si>
    <t>77074, 77075, 77076, 77077</t>
  </si>
  <si>
    <t>CT Angiography</t>
  </si>
  <si>
    <t>70496, 70498, 71275, 72191, 73206, 73706, 74174, 74175, 75635</t>
  </si>
  <si>
    <t>CT Scan Limited/Follow-up Study</t>
  </si>
  <si>
    <t>CT Scan of Abdomen and Pelvis with Contrast</t>
  </si>
  <si>
    <t>CT Scan of Abdomen and Pelvis with and without Contrast</t>
  </si>
  <si>
    <t>CT Scan of Abdomen and Pelvis without Contrast</t>
  </si>
  <si>
    <t>CT Scan with Contrast</t>
  </si>
  <si>
    <t>70460, 70481, 70487, 70491, 71260, 72126, 72129, 72132, 72193, 73201, 73701, 74160</t>
  </si>
  <si>
    <t>CT Scan with and without Contrast</t>
  </si>
  <si>
    <t>70470, 70482, 70488, 70492, 71270, 72127, 72130, 72133, 72194, 73202, 73702, 74170</t>
  </si>
  <si>
    <t>CT Scan without Contrast</t>
  </si>
  <si>
    <t>70450, 70480, 70486, 70490, 71250, 72125, 72128, 72131, 72192, 73200, 73700, 74150</t>
  </si>
  <si>
    <t>CT with Arthrogram</t>
  </si>
  <si>
    <t>73201, 73701; 23350, 27369, 24220, 25246, 27648, 27093; 73115, 73085, 73040, 73525, 73615, 73580; 77002</t>
  </si>
  <si>
    <t>Cervical VMA</t>
  </si>
  <si>
    <t>76000; 72050</t>
  </si>
  <si>
    <t>Chest X-ray</t>
  </si>
  <si>
    <t>71045, 71046, 71047, 71048</t>
  </si>
  <si>
    <t>Complex X-ray</t>
  </si>
  <si>
    <t>70110, 70120, 70130, 70150, 70200, 70250, 70260, 71101, 71110, 71111, 72050, 72052, 72070, 72072, 72074, 72082, 72083, 72084, 72100, 72110, 72114, 72170, 72190, 72200, 72202, 73092, 73120, 73521, 73522, 73523, 73564, 74022, 74445, 74775, 77072, 73503, 72120</t>
  </si>
  <si>
    <t>Functional MRI (fMRI)</t>
  </si>
  <si>
    <t>70554, 70555</t>
  </si>
  <si>
    <t>Lumbar VMA</t>
  </si>
  <si>
    <t>76000; 72120; 72170</t>
  </si>
  <si>
    <t>MR Angiogram (MRA) with Contrast</t>
  </si>
  <si>
    <t>70545, 70548, 71555, 72159, 72198, 73225, 73725, 74185, C8900, C8909, C8912, C8918</t>
  </si>
  <si>
    <t>MR Angiogram (MRA) with and without Contrast</t>
  </si>
  <si>
    <t>70546, 70549, C8902, C8911, C8914, C8920</t>
  </si>
  <si>
    <t>MR Angiogram (MRA) without Contrast</t>
  </si>
  <si>
    <t>70544, 70547, C8901, C8910, C8913, C8919, 71555, 73225, 73725, 72198, 72159, 74185</t>
  </si>
  <si>
    <t>MR Elastography (MRE)</t>
  </si>
  <si>
    <t>MR Spectroscopy (MRS)</t>
  </si>
  <si>
    <t>MRI with Arthrogram</t>
  </si>
  <si>
    <t>77002; 73040, 73085, 73115, 73525, 73580, 73615; 73222, 73722; 23350, 24220, 25246, 27093, 27648, 27369</t>
  </si>
  <si>
    <t>MRI with Contrast</t>
  </si>
  <si>
    <t>70542, 70552, 70558, 71551, 72142, 72147, 72149, 72196, 73219, 73222, 73719, 73722, 74182</t>
  </si>
  <si>
    <t>MRI with and without Contrast</t>
  </si>
  <si>
    <t>70543, 70553, 71552, 72156, 72157, 72158, 72197, 73220, 73223, 73720, 73723, 74183</t>
  </si>
  <si>
    <t>MRI without Contrast</t>
  </si>
  <si>
    <t>70336, 70540, 70551, 70557, 71550, 72141, 72146, 72148, 72195, 73218, 73221, 73718, 73721, 74181, 77084</t>
  </si>
  <si>
    <t>Myelogram</t>
  </si>
  <si>
    <t>62302, 62303, 62304, 62305, 72240, 72255, 72265, 72270; 62284</t>
  </si>
  <si>
    <t>Ultrasound</t>
  </si>
  <si>
    <t>76506, 76511, 76512, 76513, 76536, 76604, 76700, 76705, 76706, 76770, 76775, 76776, 76800, 76817, 76830, 76856, 76857, 76870, 76872, 76881, 76882, 76977, 76981</t>
  </si>
  <si>
    <t>X-ray</t>
  </si>
  <si>
    <t>70030, 70100, 70140, 70160, 70190, 70210, 70220, 70240, 70300, 70328, 70330, 70350, 70355, 70360, 70380, 71100, 71120, 71130, 72020, 72040, 72080, 72081, 72220, 73000, 73010, 73020, 73030, 73050, 73060, 73070, 73080, 73090, 73100, 73110, 73130, 73140, 73501, 73502, 73551, 73552, 73560, 73562, 73565, 73590, 73592, 73600, 73610, 73620, 73630, 73650, 73660, 74018, 74019, 74021, 74710, 76010, 77073, 70370</t>
  </si>
  <si>
    <t>X-ray with Arthrogram</t>
  </si>
  <si>
    <t>73040, 73085, 73115, 73525, 73580, 73615; 77002; 23350, 24220, 25246, 27093, 27648, 27369</t>
  </si>
  <si>
    <t xml:space="preserve"> </t>
  </si>
  <si>
    <t>92507, 92526, 92607, 92608, 92609, 97533</t>
  </si>
  <si>
    <t>Speech Therapy Visit</t>
  </si>
  <si>
    <t>Therapy (Physical, Occupational, Speech)</t>
  </si>
  <si>
    <t>95992, 97012, 97014, 97016, 97018, 97022, 97024, 97026, 97028, 97032, 97033, 97034, 97035, 97036, 97039, 97110, 97112, 97116, 97124, 97139, 97140, 97530, 97542, 97750, 97755, 97760, 97761, 97763, G0283, 97129; 97110</t>
  </si>
  <si>
    <t>Physical Therapy Visit</t>
  </si>
  <si>
    <t>Physical Therapy Re-evaluation</t>
  </si>
  <si>
    <t>97161, 97162, 97163</t>
  </si>
  <si>
    <t>Physical Therapy Evaluation</t>
  </si>
  <si>
    <t>92508, 97150</t>
  </si>
  <si>
    <t>Group Therapy (physical/occupational/speech)</t>
  </si>
  <si>
    <t>G0166</t>
  </si>
  <si>
    <t>External Counterpulsation (ECP)</t>
  </si>
  <si>
    <t>20560, 20561</t>
  </si>
  <si>
    <t>Dry Needling (1 session)</t>
  </si>
  <si>
    <t>Aquatic Therapy</t>
  </si>
  <si>
    <t>97810, 97811, 97813, 97814</t>
  </si>
  <si>
    <t>Acupuncture with or without Stimulation (1 session)</t>
  </si>
  <si>
    <t>VP Shunt Revision</t>
  </si>
  <si>
    <t>Spinal Surgery</t>
  </si>
  <si>
    <t>22840, 22842; 22556, 22610</t>
  </si>
  <si>
    <t>Thoracic Spine Fusion with Major Complications or Comorbidities</t>
  </si>
  <si>
    <t>22556, 22610; 22840, 22842</t>
  </si>
  <si>
    <t>Thoracic Spine Fusion (outpatient)</t>
  </si>
  <si>
    <t>22842, 22840; 22610, 22556</t>
  </si>
  <si>
    <t>Thoracic Spine Fusion (inpatient)</t>
  </si>
  <si>
    <t>22210, 22212, 22214, 22220, 22222, 22224; 22216, 22226</t>
  </si>
  <si>
    <t>Spinal Osteotomy (outpatient)</t>
  </si>
  <si>
    <t>22226, 22216; 22212, 22214, 22224, 22220, 22222, 22210</t>
  </si>
  <si>
    <t>Spinal Osteotomy (inpatient)</t>
  </si>
  <si>
    <t>22212, 22214; 22842, 22843, 22844, 22846, 22847; 20937; 22216; 22800, 22802, 22804, 22808, 22810, 22812</t>
  </si>
  <si>
    <t>Spinal Fusion for Scoliosis with Major Complications or Comorbidities</t>
  </si>
  <si>
    <t>22212, 22214; 22842, 22843, 22844, 22846, 22847; 22216; 20937; 22800, 22802, 22804, 22808, 22810, 22812, 20937</t>
  </si>
  <si>
    <t>Spinal Fusion for Scoliosis with Complications or Comorbidities</t>
  </si>
  <si>
    <t>22212, 22214; 22842, 22843, 22844, 22846, 22847; 22216; 20937; 22800, 22802, 22804, 22808, 22810, 22812</t>
  </si>
  <si>
    <t>Spinal Fusion for Scoliosis</t>
  </si>
  <si>
    <t>27279, 27280</t>
  </si>
  <si>
    <t>Sacroiliac Joint Fusion</t>
  </si>
  <si>
    <t>Revision of Spinal Neurostimulator Electrode Plate/Paddle(s)</t>
  </si>
  <si>
    <t>22852, 22850, 22855</t>
  </si>
  <si>
    <t>Removal of Spine Fixation Device</t>
  </si>
  <si>
    <t>Reinsertion of Spine Fixation Device</t>
  </si>
  <si>
    <t>22510, 22511; 22512</t>
  </si>
  <si>
    <t>Percutaneous Vertebroplasty</t>
  </si>
  <si>
    <t>63650, 64555, 64561; 63650, 64555, 64561</t>
  </si>
  <si>
    <t>Neurostimulator Lead Placement (peripheral, epidural, sacral)</t>
  </si>
  <si>
    <t>Neurostimulator Lead Placement (antrum)</t>
  </si>
  <si>
    <t>22558, 22630, 22633, 20931, 22533; 22859, 22853, 22854, 22899; 20931; 22840, 22842; 61783</t>
  </si>
  <si>
    <t>Lumbar Spine Fusion with Major Complications or Comorbidities</t>
  </si>
  <si>
    <t>22558, 22630, 22633, 22533; 22840, 22842; 61783; 20931; 22859, 22853, 22854, 22899</t>
  </si>
  <si>
    <t>Lumbar Spine Fusion with Complications or Comorbidities</t>
  </si>
  <si>
    <t>22840, 22842; 22859, 22853, 22854, 22899; 22612, 22633, 22558, 22630</t>
  </si>
  <si>
    <t>Lumbar Spine Fusion (outpatient)</t>
  </si>
  <si>
    <t>22558, 22630, 22633, 22533; 22859, 22854, 22853, 22899; 22840, 22842; 61783; 20931; 22853; 22585, 22632, 22634</t>
  </si>
  <si>
    <t>Lumbar Spine Fusion (inpatient)</t>
  </si>
  <si>
    <t>Lumbar Discectomy Replacement</t>
  </si>
  <si>
    <t>Laminectomy for Spinal Cord Stimulator Lead Placement</t>
  </si>
  <si>
    <t>22513, 22514; 22515</t>
  </si>
  <si>
    <t>Kyphoplasty</t>
  </si>
  <si>
    <t>Insertion or Replacement of Spinal Cord Stimulator (SCS)</t>
  </si>
  <si>
    <t>63685; 63650; 63650</t>
  </si>
  <si>
    <t>Insertion of Spinal Cord Stimulator (SCS) with Percutaneous Lead Placement</t>
  </si>
  <si>
    <t>63685, 63655; 63655; 63655</t>
  </si>
  <si>
    <t>Insertion of Spinal Cord Stimulator (SCS) with Paddle Lead Placement</t>
  </si>
  <si>
    <t>64590; 64581</t>
  </si>
  <si>
    <t>Insertion of Sacral Nerve Stimulator with Lead Placement by Incision</t>
  </si>
  <si>
    <t>64555; 64590; 64555; 95971, 95972</t>
  </si>
  <si>
    <t>Insertion of Peripheral Nerve Stimulator with Percutaneous Lead Placement</t>
  </si>
  <si>
    <t>62360, 62361, 62362; 62350, 62351</t>
  </si>
  <si>
    <t>Insertion of Intrathecal/Epidural Catheter and Drug Infusion Pump</t>
  </si>
  <si>
    <t>22867; 22868</t>
  </si>
  <si>
    <t>Insertion of Intralaminar/Intraspinous Stabilization Device with Decompression</t>
  </si>
  <si>
    <t>22869; 22870</t>
  </si>
  <si>
    <t>Insertion of Intralaminar/Intraspinous Stabilization Device</t>
  </si>
  <si>
    <t>22585, 22632, 22634, 22614</t>
  </si>
  <si>
    <t>Cervical, Lumbar, or Thoracic Spine Fusion (additional level)</t>
  </si>
  <si>
    <t>22595, 22600; 20931; 22840, 22842; 22859, 22853, 22854</t>
  </si>
  <si>
    <t>Cervical Spine Fusion (outpatient)</t>
  </si>
  <si>
    <t>63050, 63051</t>
  </si>
  <si>
    <t>Cervical Laminoplasty</t>
  </si>
  <si>
    <t>22614; 63015; 22842; 22600</t>
  </si>
  <si>
    <t>Cervical Laminectomy and Fusion</t>
  </si>
  <si>
    <t>Cervical Discectomy Replacement (additional level)</t>
  </si>
  <si>
    <t>L8699; 22856</t>
  </si>
  <si>
    <t>Cervical Discectomy Replacement</t>
  </si>
  <si>
    <t>63011, 63012, 63015, 63016, 63017, 63020, 63030, 63040, 63042, 62380, 63001, 63003, 63005, 63055, 63056, 63045, 63046, 63047, 63265, 63266, 63267, 63268</t>
  </si>
  <si>
    <t>Back Surgery (Laminectomy, Laminotomy, Discectomy) with Major Complications or Comorbidities</t>
  </si>
  <si>
    <t>63011, 62380, 63001, 63003, 63005, 63055, 63056, 63012, 63015, 63016, 63017, 63020, 63030, 63040, 63042, 63045, 63046, 63047, 63265, 63266, 63267, 63268</t>
  </si>
  <si>
    <t>Back Surgery (Laminectomy, Laminotomy, Discectomy) with Complications or Comorbidities</t>
  </si>
  <si>
    <t>63035, 63048</t>
  </si>
  <si>
    <t>Back Surgery (Laminectomy, Laminotomy, Discectomy) - Additional Level</t>
  </si>
  <si>
    <t>62380, 63001, 63003, 63005, 63011, 63012, 63015, 63016, 63017, 63020, 63030, 63040, 63042, 63045, 63046, 63047, 63055, 63056, 63265, 63266, 63267, 63268</t>
  </si>
  <si>
    <t>Back Surgery (Laminectomy, Laminotomy, Discectomy) (inpatient)</t>
  </si>
  <si>
    <t>63001, 63003, 63005, 63011, 63012, 63015, 63016, 63017, 63020, 63030, 63040, 63042, 63045, 63046, 63047, 63055, 63056, 62380, 0275T, 63265, 63266, 63267, 63268</t>
  </si>
  <si>
    <t>Back Surgery (Laminectomy, Laminotomy, Discectomy)</t>
  </si>
  <si>
    <t>Anterior Cervical Discectomy and Fusion (additional level)</t>
  </si>
  <si>
    <t>22859, 22853, 22854; 20931, 20937, 20938; 22551, 22554; 22846, 22845</t>
  </si>
  <si>
    <t>Anterior Cervical Discectomy and Fusion (ACDF) with Major Complications or Comorbidities</t>
  </si>
  <si>
    <t>22845, 22846; 22859, 22853, 22854; 20931, 20937, 20938; 22551, 22554</t>
  </si>
  <si>
    <t>Anterior Cervical Discectomy and Fusion (ACDF) with Complications or Comorbidities</t>
  </si>
  <si>
    <t>22845, 22846; 22859, 22853, 22854; 20931, 20937, 20938; 22551, 22554, 22552</t>
  </si>
  <si>
    <t>Anterior Cervical Discectomy and Fusion (ACDF) (inpatient)</t>
  </si>
  <si>
    <t>22551, 22554; 22845, 22846; 22859, 22854, 22853; 20938, 20937, 20931</t>
  </si>
  <si>
    <t>Anterior Cervical Discectomy and Fusion (ACDF)</t>
  </si>
  <si>
    <t>25109, 25110, 25111, 25112, 25115, 25116, 25248, 25118</t>
  </si>
  <si>
    <t>Wrist Lesion or Sheath Removal</t>
  </si>
  <si>
    <t>Orthopedic Surgery</t>
  </si>
  <si>
    <t>Wrist Fasciotomy</t>
  </si>
  <si>
    <t>25660, 25675</t>
  </si>
  <si>
    <t>Wrist Dislocation Treatment</t>
  </si>
  <si>
    <t>25040, 25100, 25101, 25105, 25107</t>
  </si>
  <si>
    <t>Wrist Arthrotomy</t>
  </si>
  <si>
    <t>29840, 29843, 29844, 29845, 29846</t>
  </si>
  <si>
    <t>Wrist Arthroscopy</t>
  </si>
  <si>
    <t>Wound Exploration (neck)</t>
  </si>
  <si>
    <t>20101, 20102, 20103</t>
  </si>
  <si>
    <t>Wound Exploration (except neck)</t>
  </si>
  <si>
    <t>64718, 64719</t>
  </si>
  <si>
    <t>Ulnar Nerve Transposition</t>
  </si>
  <si>
    <t>20526, 20550, 20551, 20552, 20553, 20612, 28899</t>
  </si>
  <si>
    <t>Trigger Point/Tendon Injections (in office)</t>
  </si>
  <si>
    <t>20526, 20550, 20551, 20552, 20553, 20612</t>
  </si>
  <si>
    <t>Trigger Point/Tendon Injections</t>
  </si>
  <si>
    <t>28505, 28525, 28645, 28675, 28476, 28496, 28636, 28666</t>
  </si>
  <si>
    <t>Treatment of Toe Fracture or Dislocation - Open or Percutaneous</t>
  </si>
  <si>
    <t>Treatment of Midfoot Dislocation (percutaneous)</t>
  </si>
  <si>
    <t>26685, 26686, 26676, 26706, 26715, 26776, 26785</t>
  </si>
  <si>
    <t>Treatment of Hand Dislocation - Open or Percutaneous</t>
  </si>
  <si>
    <t>28465, 28555, 28585, 28615, 28406, 28436, 28456</t>
  </si>
  <si>
    <t>Treatment of Foot Fracture or Dislocation- Open or Percutaneous</t>
  </si>
  <si>
    <t>28490, 28495, 28510, 28515</t>
  </si>
  <si>
    <t>Treatment for Toe Fracture - Closed</t>
  </si>
  <si>
    <t>Total Shoulder Replacement (inpatient)</t>
  </si>
  <si>
    <t>Total Ankle Replacement</t>
  </si>
  <si>
    <t>Toe Deformity Repair</t>
  </si>
  <si>
    <t>27758, 27759</t>
  </si>
  <si>
    <t>Tibia Fracture Treatment (open)</t>
  </si>
  <si>
    <t>25270, 25272, 25447, 25260, 25265, 25274, 25275, 25290</t>
  </si>
  <si>
    <t>Tendon or Muscle Repair in Forearm or Wrist</t>
  </si>
  <si>
    <t>Tarsal Tunnel Release Surgery</t>
  </si>
  <si>
    <t>20605, 20610; 77002; J7325</t>
  </si>
  <si>
    <t>Synvisc Injection (in office)</t>
  </si>
  <si>
    <t>Synvisc Injection (in hospital)</t>
  </si>
  <si>
    <t>23405, 23406</t>
  </si>
  <si>
    <t>Shoulder Tenotomy</t>
  </si>
  <si>
    <t>Shoulder Replacement Surgery (outpatient)</t>
  </si>
  <si>
    <t>23195, 23400, 23415, 23440, 23480, 23490</t>
  </si>
  <si>
    <t>Shoulder Repair or Revision</t>
  </si>
  <si>
    <t>Shoulder Dislocation Treatment (in office)</t>
  </si>
  <si>
    <t>23450, 23455, 23460, 23462, 23465, 23466, 29806</t>
  </si>
  <si>
    <t>Shoulder Capsule Repair (Capsulorrhaphy)</t>
  </si>
  <si>
    <t>23146, 23155, 23156</t>
  </si>
  <si>
    <t>Shoulder Bone Lesion Removal with Allograft</t>
  </si>
  <si>
    <t>23140, 23145, 23150</t>
  </si>
  <si>
    <t>Shoulder Bone Lesion Removal</t>
  </si>
  <si>
    <t>23040, 23044, 23101, 23106, 23100</t>
  </si>
  <si>
    <t>Shoulder Arthrotomy</t>
  </si>
  <si>
    <t>29807; 29826</t>
  </si>
  <si>
    <t>Shoulder Arthroscopy with SLAP Lesion Repair</t>
  </si>
  <si>
    <t>29826; 29820</t>
  </si>
  <si>
    <t>Shoulder Arthroscopy with Partial Synovectomy</t>
  </si>
  <si>
    <t>29819, 29821, 29822, 29823, 29824, 29825, 29805; 29826</t>
  </si>
  <si>
    <t>Shoulder Arthroscopy</t>
  </si>
  <si>
    <t>23410, 23412, 23420, 29827; 29826</t>
  </si>
  <si>
    <t>Rotator Cuff Repair Surgery</t>
  </si>
  <si>
    <t>Revision of Total Shoulder Arthroplasty</t>
  </si>
  <si>
    <t>27134, 27137, 27138</t>
  </si>
  <si>
    <t>Revision of Total Hip Arthroplasty</t>
  </si>
  <si>
    <t>Repair of MCL Elbow Ligament</t>
  </si>
  <si>
    <t>27720, 27722, 27726</t>
  </si>
  <si>
    <t>Repair of Leg Bone</t>
  </si>
  <si>
    <t>Repair of LCL Elbow Ligament</t>
  </si>
  <si>
    <t>25440, 25431, 25400, 25425, 25415, 25405, 25420, 25360, 25350, 25390, 25392, 25393</t>
  </si>
  <si>
    <t>Repair of Forearm or Wrist Bone</t>
  </si>
  <si>
    <t>28208, 28200</t>
  </si>
  <si>
    <t>Repair of Foot Tendon without Graft</t>
  </si>
  <si>
    <t>25210, 25215</t>
  </si>
  <si>
    <t>Removal of Wrist Bones (Carpectomy)</t>
  </si>
  <si>
    <t>Reconstruction of MCL Elbow Ligament</t>
  </si>
  <si>
    <t>Reconstruction of LCL Elbow Ligament</t>
  </si>
  <si>
    <t>24666, 24366</t>
  </si>
  <si>
    <t>Radial Head Replacement</t>
  </si>
  <si>
    <t>Quadriceps Tendon Repair</t>
  </si>
  <si>
    <t>Proximal Humerus Fracture Repair</t>
  </si>
  <si>
    <t>Posterior Cruciate Ligament (PCL) Repair or Reconstruction</t>
  </si>
  <si>
    <t>0232T</t>
  </si>
  <si>
    <t>Platelet-Rich Plasma Injection</t>
  </si>
  <si>
    <t>29893, 28008, 28060, 28062, 28250</t>
  </si>
  <si>
    <t>Plantar Fasciotomy</t>
  </si>
  <si>
    <t>25606, 25651, 25671</t>
  </si>
  <si>
    <t>Percutaneous Treatment of Lower Arm Fracture</t>
  </si>
  <si>
    <t>Percutaneous Treatment of Humerus and Elbow Fracture</t>
  </si>
  <si>
    <t>Percutaneous Treatment of Humerus Fracture</t>
  </si>
  <si>
    <t>26727, 26756, 26650</t>
  </si>
  <si>
    <t>Percutaneous Treatment of Finger Fracture</t>
  </si>
  <si>
    <t>Percutaneous Treatment of Femoral Neck Fracture</t>
  </si>
  <si>
    <t>24357, 24358, 24359</t>
  </si>
  <si>
    <t>Percutaneous Elbow Tenotomy</t>
  </si>
  <si>
    <t>27000, 27001, 27006</t>
  </si>
  <si>
    <t>Pelvis/Hip Tenotomy</t>
  </si>
  <si>
    <t>23180, 23182, 23184</t>
  </si>
  <si>
    <t>Partial Removal of Shoulder Bone</t>
  </si>
  <si>
    <t>Partial Removal of Shoulder Blade</t>
  </si>
  <si>
    <t>27360, 27640, 27641</t>
  </si>
  <si>
    <t>Partial Removal of Leg Bone</t>
  </si>
  <si>
    <t>26235, 26236, 26230</t>
  </si>
  <si>
    <t>Partial Removal of Hand Bone</t>
  </si>
  <si>
    <t>28120, 28122, 28124, 28153</t>
  </si>
  <si>
    <t>Partial Removal of Foot Bone</t>
  </si>
  <si>
    <t>24140, 24145, 24147, 25150, 25151</t>
  </si>
  <si>
    <t>Partial Removal of Arm Bone</t>
  </si>
  <si>
    <t>27438, 27440, 27441, 27442, 27443, 27446, 27415</t>
  </si>
  <si>
    <t>Partial Knee Replacement</t>
  </si>
  <si>
    <t>Pantalar Arthrodesis</t>
  </si>
  <si>
    <t>26045, 26121, 26123</t>
  </si>
  <si>
    <t>Palmar Fasciotomy</t>
  </si>
  <si>
    <t>PIP Joint Arthroplasty</t>
  </si>
  <si>
    <t>28300, 28302, 28304, 28305, 28306, 28307, 28310</t>
  </si>
  <si>
    <t>Osteotomy (Foot or Toes)</t>
  </si>
  <si>
    <t>20605, 20610; J7324; 77002</t>
  </si>
  <si>
    <t>Orthovisc Injection</t>
  </si>
  <si>
    <t>99204, 99202, 99203, 99205, 99242, 99243, 99244, 99245</t>
  </si>
  <si>
    <t>Orthopedic New Patient Office Visit</t>
  </si>
  <si>
    <t>99213, 99214, 99212, 99211, 99215</t>
  </si>
  <si>
    <t>Orthopedic Established Patient Office Visit</t>
  </si>
  <si>
    <t>29700, 29705, 29710</t>
  </si>
  <si>
    <t>Orthopedic Casting Removal</t>
  </si>
  <si>
    <t>28485, 28322</t>
  </si>
  <si>
    <t>Open Treatment or Repair of Metatarsal Fracture</t>
  </si>
  <si>
    <t>Open Treatment of Slipped Femur</t>
  </si>
  <si>
    <t>23585, 23630, 23660, 23670</t>
  </si>
  <si>
    <t>Open Treatment of Shoulder Fracture/Dislocation</t>
  </si>
  <si>
    <t>Open Treatment of Metacarpal Fracture</t>
  </si>
  <si>
    <t>27829, 27832, 27826, 27784</t>
  </si>
  <si>
    <t>Open Treatment of Lower Leg Fracture or Dislocation</t>
  </si>
  <si>
    <t>27535, 27536</t>
  </si>
  <si>
    <t>Open Treatment of Knee Fracture</t>
  </si>
  <si>
    <t>Open Treatment of Intercondylar Humeral Fracture</t>
  </si>
  <si>
    <t>23615, 24515, 24516, 24545, 24575, 24579</t>
  </si>
  <si>
    <t>Open Treatment of Humerus Fracture</t>
  </si>
  <si>
    <t>Open Treatment of Heel Fracture</t>
  </si>
  <si>
    <t>26735, 26665, 26746</t>
  </si>
  <si>
    <t>Open Treatment of Finger Fracture</t>
  </si>
  <si>
    <t>27244, 27245, 27506, 27507, 27511, 27513, 27514, 27519</t>
  </si>
  <si>
    <t>Open Treatment of Femur Fracture</t>
  </si>
  <si>
    <t>24586, 24587, 24615, 24635</t>
  </si>
  <si>
    <t>Open Treatment of Elbow Fracture/Dislocation</t>
  </si>
  <si>
    <t>Open Treatment of Distal Finger Fracture</t>
  </si>
  <si>
    <t>23515, 23530, 23532, 23550, 23552</t>
  </si>
  <si>
    <t>Open Treatment of Clavicle Fracture/Dislocation</t>
  </si>
  <si>
    <t>27766, 27769, 27792, 27814, 27822, 27823, 27846, 27848, 28445</t>
  </si>
  <si>
    <t>Open Treatment of Ankle Fracture/Dislocation</t>
  </si>
  <si>
    <t>ORIF Kneecap Fracture</t>
  </si>
  <si>
    <t>ORIF Elbow Fracture</t>
  </si>
  <si>
    <t>64834, 64835, 64836, 64840, 64856, 64857, 64862, 64864, 64865, 64885, 64886, 64890, 64891, 64892, 64893, 64895, 64896, 64897, 64898, 64905, 64907, 64910, 64911, 64912</t>
  </si>
  <si>
    <t>Nerve Graft or Repair</t>
  </si>
  <si>
    <t>64702, 64704, 64708, 64712, 64713, 64714, 64722, 64726</t>
  </si>
  <si>
    <t>Nerve Decompression</t>
  </si>
  <si>
    <t>Nail Bed Repair</t>
  </si>
  <si>
    <t>Morton's Neuroma Surgery</t>
  </si>
  <si>
    <t>Morton's Neuroma Injection (in office)</t>
  </si>
  <si>
    <t>Morton's Neuroma Injection</t>
  </si>
  <si>
    <t>20605, 20610; J7327; 77002</t>
  </si>
  <si>
    <t>Monovisc Injection (in office)</t>
  </si>
  <si>
    <t>Monovisc Injection</t>
  </si>
  <si>
    <t>20600, 20605, 20610; J1040; 77002</t>
  </si>
  <si>
    <t>Methylprednisolone (Depo Medrol) Injection</t>
  </si>
  <si>
    <t>28111, 28112, 28113, 28288, 28110, 28315, 28116</t>
  </si>
  <si>
    <t>Metatarsal Head or Sesamoid Bone Removal</t>
  </si>
  <si>
    <t>27405, 27409, 27407, 27427</t>
  </si>
  <si>
    <t>Medial Collateral Ligament (MCL) Repair</t>
  </si>
  <si>
    <t>23700, 22505, 24300, 25259, 26340, 27275, 27570, 27860</t>
  </si>
  <si>
    <t>Manipulation of Joint or Spine</t>
  </si>
  <si>
    <t>25337, 25515, 25525, 25526, 25545, 25574, 25575, 25607, 25608, 25609, 25652, 25320, 25628, 24665</t>
  </si>
  <si>
    <t>Lower Arm or Wrist Fracture (open)</t>
  </si>
  <si>
    <t>Lesser Metatarsal Osteotomy</t>
  </si>
  <si>
    <t>27340, 27345, 27347</t>
  </si>
  <si>
    <t>Lesion, Cyst or Bursa Removal (knee)</t>
  </si>
  <si>
    <t>25280, 26476, 26478, 27395, 27685, 27686, 27687</t>
  </si>
  <si>
    <t>Lengthening of Tendon</t>
  </si>
  <si>
    <t>27658, 27675</t>
  </si>
  <si>
    <t>Leg Tendon Repair</t>
  </si>
  <si>
    <t>27600, 27601, 27602, 27892, 27894, 27305, 27496, 27497, 27498</t>
  </si>
  <si>
    <t>Leg Fasciotomy</t>
  </si>
  <si>
    <t>27355, 27635</t>
  </si>
  <si>
    <t>Leg Bone Lesion Removal</t>
  </si>
  <si>
    <t>27591, 27590, 27592, 27880, 27886, 27882</t>
  </si>
  <si>
    <t>Leg Amputation</t>
  </si>
  <si>
    <t>27380, 27350, 27381, 27403, 27418, 27420, 27422, 27424, 27437, 27416</t>
  </si>
  <si>
    <t>Knee or Kneecap Repair</t>
  </si>
  <si>
    <t>20985; 27447</t>
  </si>
  <si>
    <t>Knee Replacement Surgery with Major Complications or Comorbidities</t>
  </si>
  <si>
    <t>27447; 20985</t>
  </si>
  <si>
    <t>Knee Replacement Surgery (outpatient)</t>
  </si>
  <si>
    <t>Knee Replacement Surgery</t>
  </si>
  <si>
    <t>27486, 27487, 27488</t>
  </si>
  <si>
    <t>Knee Replacement Revision</t>
  </si>
  <si>
    <t>27428, 27429</t>
  </si>
  <si>
    <t>Knee Reconstruction Intra-articular and/or Extra-articular</t>
  </si>
  <si>
    <t>27310, 27330, 27331, 27332, 27333, 27334, 27425</t>
  </si>
  <si>
    <t>Knee Arthrotomy</t>
  </si>
  <si>
    <t>29870, 29871, 29873, 29874, 29875, 29876, 29877, 29879, 29880, 29881, 29882, 29883, 29884, 29886</t>
  </si>
  <si>
    <t>Knee Arthroscopy with or without Meniscectomy</t>
  </si>
  <si>
    <t>29866, 29868, 29885, 29887; 73721</t>
  </si>
  <si>
    <t>Knee Arthroscopy with Meniscal Transplantation or Drilling</t>
  </si>
  <si>
    <t>Incision of Bone Cortex (Elbow or Humerus)</t>
  </si>
  <si>
    <t>Incision and Drainage Postoperative Wound Infection (complex)</t>
  </si>
  <si>
    <t>29000, 29010, 29015, 29035, 29040, 29044, 29046, 29049, 29055, 29058, 29305, 29325</t>
  </si>
  <si>
    <t>Hip, Shoulder, or Torso Cast</t>
  </si>
  <si>
    <t>27125, 27130, 27132, 27236</t>
  </si>
  <si>
    <t>Hip Replacement Surgery with Major Complications or Comorbidities</t>
  </si>
  <si>
    <t>Hip Replacement Surgery (outpatient)</t>
  </si>
  <si>
    <t>Hip Replacement Surgery</t>
  </si>
  <si>
    <t>20690; 27146, 27147, 27151, 27156, 27161, 27165, 14000, 14020; 27001; 14000, 14020</t>
  </si>
  <si>
    <t>Hip Osteotomy with Major Complications or Comorbidities</t>
  </si>
  <si>
    <t>14000, 14020; 20690; 27001; 27146, 27147, 27151, 27156, 27161, 27165</t>
  </si>
  <si>
    <t>Hip Osteotomy with Complications or Comorbidities</t>
  </si>
  <si>
    <t>20690; 27001; 14000, 14020; 27146, 27147, 27151, 27156, 27161, 27165</t>
  </si>
  <si>
    <t>Hip Osteotomy</t>
  </si>
  <si>
    <t>Hip Bursa Removal</t>
  </si>
  <si>
    <t>Hip Arthroscopy</t>
  </si>
  <si>
    <t>28118, 28119</t>
  </si>
  <si>
    <t>Heel Bone Spur Removal</t>
  </si>
  <si>
    <t>20680, 24201, 27372, 20694, 24164</t>
  </si>
  <si>
    <t>Hardware/Foreign Body Removal</t>
  </si>
  <si>
    <t>26350, 26356, 26357, 26370, 26373, 26410, 26412, 26418, 26420, 26426, 26428, 26433, 26434, 26440, 26442, 26445, 26449</t>
  </si>
  <si>
    <t>Hand/Finger Tendon Repair</t>
  </si>
  <si>
    <t>26040, 26055, 26060, 26450, 26455, 26460</t>
  </si>
  <si>
    <t>Hand/Finger Tendon Release</t>
  </si>
  <si>
    <t>26541, 26542, 26545</t>
  </si>
  <si>
    <t>Hand/Finger Ligament Repair</t>
  </si>
  <si>
    <t>26070, 26075, 26080, 26110</t>
  </si>
  <si>
    <t>Hand/Finger Arthrotomy</t>
  </si>
  <si>
    <t>26841, 26842, 26843, 26844, 26850, 26852</t>
  </si>
  <si>
    <t>Hand or Knuckle Joint Fusion</t>
  </si>
  <si>
    <t>26035, 26037; 11010, 11011</t>
  </si>
  <si>
    <t>Hand or Finger Decompression with Tissue Debridement</t>
  </si>
  <si>
    <t>26160, 26034, 26200, 26210, 26145</t>
  </si>
  <si>
    <t>Hand Lesion or Sheath Removal</t>
  </si>
  <si>
    <t>Hammertoe Surgery</t>
  </si>
  <si>
    <t>28740, 28750, 28755, 28760</t>
  </si>
  <si>
    <t>Hallux Rigidus Surgery/Fusion of the Joint</t>
  </si>
  <si>
    <t>20600, 20605, 20610; J7326; 77002</t>
  </si>
  <si>
    <t>Gel One Injection</t>
  </si>
  <si>
    <t>Gamekeeper's Thumb Treatment (UCL Repair)</t>
  </si>
  <si>
    <t>25800, 25805, 25820, 25825, 25830</t>
  </si>
  <si>
    <t>Forearm/Wrist Joint Fusion</t>
  </si>
  <si>
    <t>28010, 28011, 28220, 28222, 28225, 28226, 28230, 28232, 28234, 28240</t>
  </si>
  <si>
    <t>Foot/Toe Tenotomy</t>
  </si>
  <si>
    <t>28715, 28725, 28730, 28735, 28737</t>
  </si>
  <si>
    <t>Foot/Toe Joint Fusion</t>
  </si>
  <si>
    <t>28020, 28022, 28024, 28050, 28052, 28054</t>
  </si>
  <si>
    <t>Foot/Toe Arthrotomy</t>
  </si>
  <si>
    <t>28102, 28103, 28106, 28107</t>
  </si>
  <si>
    <t>Foot or Toe Lesion Removal with Graft</t>
  </si>
  <si>
    <t>28090, 28092, 28108, 28104</t>
  </si>
  <si>
    <t>Foot or Toe Lesion Removal</t>
  </si>
  <si>
    <t>27690, 27691</t>
  </si>
  <si>
    <t>Foot Tendon Transfer</t>
  </si>
  <si>
    <t>28202, 28210, 28238</t>
  </si>
  <si>
    <t>Foot Tendon Revision - Open</t>
  </si>
  <si>
    <t>28400, 28405, 28430, 28450, 28470, 28475, 28530</t>
  </si>
  <si>
    <t>Foot Fracture Treatment</t>
  </si>
  <si>
    <t>26531, 26536</t>
  </si>
  <si>
    <t>Finger Joint Replacement with Arthroplasty</t>
  </si>
  <si>
    <t>26862, 26860; 26861, 26863</t>
  </si>
  <si>
    <t>Finger Joint Fusion</t>
  </si>
  <si>
    <t>26600, 26720, 26740, 26750</t>
  </si>
  <si>
    <t>Finger Fracture Treatment without Manipulation (in hospital)</t>
  </si>
  <si>
    <t>29914, 29915, 29916</t>
  </si>
  <si>
    <t>Femoroacetabular Impingement (FAI) Hip Surgery</t>
  </si>
  <si>
    <t>20610; J7323; 77002</t>
  </si>
  <si>
    <t>Euflexxa Injection (in office)</t>
  </si>
  <si>
    <t>20610; 77002; J7323</t>
  </si>
  <si>
    <t>Euflexxa Injection</t>
  </si>
  <si>
    <t>Endoscopic Release of Transverse Carpal Ligament</t>
  </si>
  <si>
    <t>24361, 24363</t>
  </si>
  <si>
    <t>Elbow Replacement (Arthroplasty)</t>
  </si>
  <si>
    <t>Elbow Bursa Removal</t>
  </si>
  <si>
    <t>24000, 24006, 24100, 24101, 24102</t>
  </si>
  <si>
    <t>Elbow Arthrotomy</t>
  </si>
  <si>
    <t>Elbow Arthroscopy with Complete Synovectomy</t>
  </si>
  <si>
    <t>29834, 29835, 29830, 29837, 29838</t>
  </si>
  <si>
    <t>Elbow Arthroscopy</t>
  </si>
  <si>
    <t>20600, 20605, 20610; J3490</t>
  </si>
  <si>
    <t>Durolane Injection</t>
  </si>
  <si>
    <t>De Quervain's Release</t>
  </si>
  <si>
    <t>Collar Bone Fracture Treatment</t>
  </si>
  <si>
    <t>23525, 23540, 23545</t>
  </si>
  <si>
    <t>Collar Bone Dislocation Treatment</t>
  </si>
  <si>
    <t>25622, 25630, 25635, 25650</t>
  </si>
  <si>
    <t>Closed Wrist Fracture Treatment (in office)</t>
  </si>
  <si>
    <t>Closed Treatment of Spine Fracture (in office)</t>
  </si>
  <si>
    <t>Closed Treatment of Spine Fracture</t>
  </si>
  <si>
    <t>23570, 23600, 23620</t>
  </si>
  <si>
    <t>Closed Treatment of Shoulder Fracture (in office)</t>
  </si>
  <si>
    <t>23505, 23520, 23575, 23605, 23625, 23655, 23665, 23675</t>
  </si>
  <si>
    <t>Closed Treatment of Shoulder Dislocation or Fracture</t>
  </si>
  <si>
    <t>27252, 27257, 27266, 27267, 27238</t>
  </si>
  <si>
    <t>Closed Treatment of Pelvis/Hip Dislocation or Fracture</t>
  </si>
  <si>
    <t>27197, 27198</t>
  </si>
  <si>
    <t>Closed Treatment of Pelvic Fracture (in office)</t>
  </si>
  <si>
    <t>27750, 27760, 27767, 27780, 27786, 27788, 27808, 27816, 27824, 27830, 27840</t>
  </si>
  <si>
    <t>Closed Treatment of Lower Leg/Ankle Dislocation or Fracture (in office)</t>
  </si>
  <si>
    <t>27752, 27762, 27768, 27781, 27810, 27818, 27825, 27831, 27842</t>
  </si>
  <si>
    <t>Closed Treatment of Lower Leg/Ankle Dislocation or Fracture</t>
  </si>
  <si>
    <t>27500, 27501, 27508, 27516, 27520, 27538, 27550, 27560, 27562, 27530</t>
  </si>
  <si>
    <t>Closed Treatment of Knee/Thigh Dislocation or Fracture (in office)</t>
  </si>
  <si>
    <t>27502, 27503, 27510, 27517, 27532, 27552</t>
  </si>
  <si>
    <t>Closed Treatment of Knee/Thigh Dislocation or Fracture</t>
  </si>
  <si>
    <t>27200, 27220, 27230, 27246, 27250, 27256, 27265</t>
  </si>
  <si>
    <t>Closed Treatment of Hip Dislocation or Fracture (in office)</t>
  </si>
  <si>
    <t>26600, 26605, 26641, 26670, 26700, 26720, 26725, 26740, 26755, 26770, 26775, 26750</t>
  </si>
  <si>
    <t>Closed Treatment of Hand/Finger Dislocation or Fracture (in office)</t>
  </si>
  <si>
    <t>26607, 26645, 26675, 26705, 26742</t>
  </si>
  <si>
    <t>Closed Treatment of Hand/Finger Dislocation or Fracture</t>
  </si>
  <si>
    <t>28435, 28455, 28545, 28575, 28635</t>
  </si>
  <si>
    <t>Closed Treatment of Foot/Toe Fracture or Dislocation</t>
  </si>
  <si>
    <t>28540, 28570, 28600, 28605, 28630, 28660, 28665</t>
  </si>
  <si>
    <t>Closed Treatment of Foot/Toe Dislocation (in office)</t>
  </si>
  <si>
    <t>24600, 24640</t>
  </si>
  <si>
    <t>Closed Treatment of Arm Dislocation (in office)</t>
  </si>
  <si>
    <t>24500, 24530, 24560, 24576</t>
  </si>
  <si>
    <t>Closed Treatment for Humerus Fracture</t>
  </si>
  <si>
    <t>24505, 24535, 24565, 24577, 24620, 24655, 24675, 25505, 25520, 25565, 25605, 25624</t>
  </si>
  <si>
    <t>Closed Lower Arm Fracture with Manipulation (in hospital)</t>
  </si>
  <si>
    <t>24650, 24655, 24670, 25500, 25520, 25530, 25535, 25560, 25565, 25600, 25605, 25680</t>
  </si>
  <si>
    <t>Closed Lower Arm Fracture (in office)</t>
  </si>
  <si>
    <t>23120, 23125</t>
  </si>
  <si>
    <t>Claviculectomy</t>
  </si>
  <si>
    <t>Carpal Tunnel Release Surgery</t>
  </si>
  <si>
    <t>Capsulotomy, Metatarsophalangeal Joint</t>
  </si>
  <si>
    <t>26516, 26517</t>
  </si>
  <si>
    <t>Capsulodesis</t>
  </si>
  <si>
    <t>Capsulectomy of Finger Joint</t>
  </si>
  <si>
    <t>CRPP Metacarpal Fracture</t>
  </si>
  <si>
    <t>28292, 28296, 28295, 28289</t>
  </si>
  <si>
    <t>Bunion Removal</t>
  </si>
  <si>
    <t>28297, 28298, 28291, 28299</t>
  </si>
  <si>
    <t>Bunion Correction</t>
  </si>
  <si>
    <t>20900, 20902</t>
  </si>
  <si>
    <t>Bone Graft (small or large)</t>
  </si>
  <si>
    <t>24110, 24120, 24125</t>
  </si>
  <si>
    <t>Bone Cyst Removal of Upper Arm or Elbow</t>
  </si>
  <si>
    <t>27447; 27447; 20985</t>
  </si>
  <si>
    <t>Bilateral Knee Replacement Surgery</t>
  </si>
  <si>
    <t>27125, 27130, 27132, 27236; 27125, 27130, 27132, 27236</t>
  </si>
  <si>
    <t>Bilateral Hip Replacement Surgery</t>
  </si>
  <si>
    <t>23430, 24340, 24341, 24342</t>
  </si>
  <si>
    <t>Biceps or Triceps Tendon Repair</t>
  </si>
  <si>
    <t>29850, 29851</t>
  </si>
  <si>
    <t>Arthroscopy of Intercondylar Spine or Tuberosity Fracture</t>
  </si>
  <si>
    <t>Arthroscopic Treatment of Tibial Fracture</t>
  </si>
  <si>
    <t>Arthroscopic Biceps Tenodesis</t>
  </si>
  <si>
    <t>Arthroscopic Ankle Fusion</t>
  </si>
  <si>
    <t>29425, 29075, 29065, 29345, 29085, 29086, 29355, 29358, 29365, 29405, 29435, 29445, 29450</t>
  </si>
  <si>
    <t>Arm or Leg Cast (in office)</t>
  </si>
  <si>
    <t>29065, 29075, 29085, 29086, 29345, 29355, 29358, 29365, 29405, 29425, 29435, 29445, 29450</t>
  </si>
  <si>
    <t>Arm or Leg Cast</t>
  </si>
  <si>
    <t>25310, 25312, 26480, 26485, 26483, 26489</t>
  </si>
  <si>
    <t>Arm or Hand Tendon Transplant</t>
  </si>
  <si>
    <t>Application of Uniplane External Fixation System</t>
  </si>
  <si>
    <t>Application of Multiplane External Fixation System</t>
  </si>
  <si>
    <t>Anterior Cruciate Ligament (ACL) Repair or Reconstruction</t>
  </si>
  <si>
    <t>27306, 27307, 27390, 27391, 27392, 27680, 27681, 27605, 27606</t>
  </si>
  <si>
    <t>Ankle/Leg Tenotomy</t>
  </si>
  <si>
    <t>27870, 27871</t>
  </si>
  <si>
    <t>Ankle or Lower Leg Joint Fusion</t>
  </si>
  <si>
    <t>27827, 27828</t>
  </si>
  <si>
    <t>Ankle Pinning</t>
  </si>
  <si>
    <t>27695, 27696, 27698</t>
  </si>
  <si>
    <t>Ankle Ligament Repair or Reconstruction</t>
  </si>
  <si>
    <t>27610, 27612, 27620, 27625, 27626</t>
  </si>
  <si>
    <t>Ankle Arthrotomy</t>
  </si>
  <si>
    <t>29891, 29894, 29895, 29897, 29898</t>
  </si>
  <si>
    <t>Ankle Arthroscopy</t>
  </si>
  <si>
    <t>24925, 25907, 27594, 27884</t>
  </si>
  <si>
    <t>Amputation Stump Revision</t>
  </si>
  <si>
    <t>Adjustment or Revision of External Fixation System</t>
  </si>
  <si>
    <t>23130; 29826</t>
  </si>
  <si>
    <t>Acromioplasty</t>
  </si>
  <si>
    <t>27652, 27654</t>
  </si>
  <si>
    <t>Achilles Tendon Repair with Graft</t>
  </si>
  <si>
    <t>Achilles Tendon Repair</t>
  </si>
  <si>
    <t>Specialty</t>
  </si>
  <si>
    <t>Included CPT Codes</t>
  </si>
  <si>
    <t>All Procedure Bundles</t>
  </si>
  <si>
    <t>Selection of Common Procedure Bundles</t>
  </si>
  <si>
    <t>Facility % CMS</t>
  </si>
  <si>
    <t>Physician % CMS</t>
  </si>
  <si>
    <t>Anesthesia $ / unit</t>
  </si>
  <si>
    <t>Pathology % CMS</t>
  </si>
  <si>
    <t>Provider Price</t>
  </si>
  <si>
    <t>Final OVN Network Price</t>
  </si>
  <si>
    <t>Facility Rate</t>
  </si>
  <si>
    <t>Physician Rate</t>
  </si>
  <si>
    <t>Anesthesia Rate</t>
  </si>
  <si>
    <t>Pathology Rate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</si>
  <si>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</si>
  <si>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</si>
  <si>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</si>
  <si>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</si>
  <si>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</si>
  <si>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</si>
  <si>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</si>
  <si>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</si>
  <si>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</si>
  <si>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</si>
  <si>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</si>
  <si>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</si>
  <si>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</si>
  <si>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</si>
  <si>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</si>
  <si>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</si>
  <si>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</si>
  <si>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</si>
  <si>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</si>
  <si>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</si>
  <si>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</si>
  <si>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</si>
  <si>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</si>
  <si>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</si>
  <si>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</si>
  <si>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</si>
  <si>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</si>
  <si>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</si>
  <si>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</si>
  <si>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</si>
  <si>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</si>
  <si>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</si>
  <si>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</si>
  <si>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</si>
  <si>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</si>
  <si>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</si>
  <si>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</si>
  <si>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</si>
  <si>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</si>
  <si>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</si>
  <si>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</si>
  <si>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</si>
  <si>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</si>
  <si>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</si>
  <si>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</si>
  <si>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</si>
  <si>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</si>
  <si>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</si>
  <si>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</si>
  <si>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GUAM</t>
  </si>
  <si>
    <t>Abilene, TX</t>
  </si>
  <si>
    <t>Aguadilla-Isabela, PR</t>
  </si>
  <si>
    <t>Akron, OH</t>
  </si>
  <si>
    <t>Albany, GA</t>
  </si>
  <si>
    <t>Albany-Lebanon, OR</t>
  </si>
  <si>
    <t>Albany-Schenectady-Troy, NY</t>
  </si>
  <si>
    <t>Albuquerque, NM</t>
  </si>
  <si>
    <t>Alexandria, LA</t>
  </si>
  <si>
    <t>Allentown-Bethlehem-Easton, PA-NJ</t>
  </si>
  <si>
    <t>Altoona, PA</t>
  </si>
  <si>
    <t>Amarillo, TX</t>
  </si>
  <si>
    <t>Ames, IA</t>
  </si>
  <si>
    <t>Anaheim-Santa Ana-Irvine, CA</t>
  </si>
  <si>
    <t>Anchorage, AK</t>
  </si>
  <si>
    <t>Ann Arbor, MI</t>
  </si>
  <si>
    <t>Anniston-Oxford, AL</t>
  </si>
  <si>
    <t>Appleton, WI</t>
  </si>
  <si>
    <t>Arecibo, PR</t>
  </si>
  <si>
    <t>Asheville, NC</t>
  </si>
  <si>
    <t>Athens-Clarke County, GA</t>
  </si>
  <si>
    <t>Atlanta-Sandy Springs-Alpharetta, GA</t>
  </si>
  <si>
    <t>Atlantic City-Hammonton, NJ</t>
  </si>
  <si>
    <t>Auburn-Opelika, AL</t>
  </si>
  <si>
    <t>Augusta-Richmond County, GA-SC</t>
  </si>
  <si>
    <t>Austin-Round Rock-Georgetown, TX</t>
  </si>
  <si>
    <t>Bakersfield, CA</t>
  </si>
  <si>
    <t>Baltimore-Columbia-Towson, MD</t>
  </si>
  <si>
    <t>Bangor, ME</t>
  </si>
  <si>
    <t>Barnstable Town, MA</t>
  </si>
  <si>
    <t>Baton Rouge, LA</t>
  </si>
  <si>
    <t>Battle Creek, MI</t>
  </si>
  <si>
    <t>Bay City, MI</t>
  </si>
  <si>
    <t>Beaumont-Port Arthur, TX</t>
  </si>
  <si>
    <t>Beckley, WV</t>
  </si>
  <si>
    <t>Bellingham, WA</t>
  </si>
  <si>
    <t>Bend, OR</t>
  </si>
  <si>
    <t>Billings, MT</t>
  </si>
  <si>
    <t>Binghamton, NY</t>
  </si>
  <si>
    <t>Birmingham-Hoover, AL</t>
  </si>
  <si>
    <t>Bismarck, ND</t>
  </si>
  <si>
    <t>Blacksburg-Christiansburg, VA</t>
  </si>
  <si>
    <t>Bloomington, IL</t>
  </si>
  <si>
    <t>Bloomington, IN</t>
  </si>
  <si>
    <t>Bloomsburg-Berwick, PA</t>
  </si>
  <si>
    <t>Boise City, ID</t>
  </si>
  <si>
    <t>Boston, MA</t>
  </si>
  <si>
    <t>Boulder, CO</t>
  </si>
  <si>
    <t>Bowling Green, KY</t>
  </si>
  <si>
    <t>Bremerton-Silverdale-Port Orchard, WA</t>
  </si>
  <si>
    <t>Bridgeport-Stamford-Norwalk, CT</t>
  </si>
  <si>
    <t>Brownsville-Harlingen, TX</t>
  </si>
  <si>
    <t>Brunswick, GA</t>
  </si>
  <si>
    <t>Buffalo-Cheektowaga, NY</t>
  </si>
  <si>
    <t>Burlington, NC</t>
  </si>
  <si>
    <t>Burlington-South Burlington, VT</t>
  </si>
  <si>
    <t>California-Lexington Park, MD</t>
  </si>
  <si>
    <t>Cambridge-Newton-Framingham, MA</t>
  </si>
  <si>
    <t>Camden, NJ</t>
  </si>
  <si>
    <t>Canton-Massillon, OH</t>
  </si>
  <si>
    <t>Cape Coral-Fort Myers, FL</t>
  </si>
  <si>
    <t>Cape Girardeau, MO-IL</t>
  </si>
  <si>
    <t>Carbondale-Marion, IL</t>
  </si>
  <si>
    <t>Carson City, NV</t>
  </si>
  <si>
    <t>Casper, WY</t>
  </si>
  <si>
    <t>Cedar Rapids, IA</t>
  </si>
  <si>
    <t>Chambersburg-Waynesboro, PA</t>
  </si>
  <si>
    <t>Champaign-Urbana, IL</t>
  </si>
  <si>
    <t>Charleston, WV</t>
  </si>
  <si>
    <t>Charleston-North Charleston, SC</t>
  </si>
  <si>
    <t>Charlotte-Concord-Gastonia, NC-SC</t>
  </si>
  <si>
    <t>Charlottesville, VA</t>
  </si>
  <si>
    <t>Chattanooga, TN-GA</t>
  </si>
  <si>
    <t>Cheyenne, WY</t>
  </si>
  <si>
    <t>Chicago-Naperville-Evanston, IL</t>
  </si>
  <si>
    <t>Chico, CA</t>
  </si>
  <si>
    <t>Cincinnati, OH-KY-IN</t>
  </si>
  <si>
    <t>Clarksville, TN-KY</t>
  </si>
  <si>
    <t>Cleveland, TN</t>
  </si>
  <si>
    <t>Cleveland-Elyria, OH</t>
  </si>
  <si>
    <t>Coeur d'Alene, ID</t>
  </si>
  <si>
    <t>College Station-Bryan, TX</t>
  </si>
  <si>
    <t>Colorado Springs, CO</t>
  </si>
  <si>
    <t>Columbia, MO</t>
  </si>
  <si>
    <t>Columbia, SC</t>
  </si>
  <si>
    <t>Columbus, GA-AL</t>
  </si>
  <si>
    <t>Columbus, IN</t>
  </si>
  <si>
    <t>Columbus, OH</t>
  </si>
  <si>
    <t>Corpus Christi, TX</t>
  </si>
  <si>
    <t>Corvallis, OR</t>
  </si>
  <si>
    <t>Crestview-Fort Walton Beach-Destin, FL</t>
  </si>
  <si>
    <t>Cumberland, MD-WV</t>
  </si>
  <si>
    <t>Dallas-Plano-Irving, TX</t>
  </si>
  <si>
    <t>Dalton, GA</t>
  </si>
  <si>
    <t>Danville, IL</t>
  </si>
  <si>
    <t>Daphne-Fairhope-Foley, AL</t>
  </si>
  <si>
    <t>Davenport-Moline-Rock Island, IA-IL</t>
  </si>
  <si>
    <t>Dayton-Kettering, OH</t>
  </si>
  <si>
    <t>Decatur, AL</t>
  </si>
  <si>
    <t>Decatur, IL</t>
  </si>
  <si>
    <t>Deltona-Daytona Beach-Ormond Beach, FL</t>
  </si>
  <si>
    <t>Denver-Aurora-Lakewood, CO</t>
  </si>
  <si>
    <t>Des Moines-West Des Moines, IA</t>
  </si>
  <si>
    <t>Detroit-Dearborn-Livonia, MI</t>
  </si>
  <si>
    <t>Dothan, AL</t>
  </si>
  <si>
    <t>Dover, DE</t>
  </si>
  <si>
    <t>Dubuque, IA</t>
  </si>
  <si>
    <t>Duluth, MN-WI</t>
  </si>
  <si>
    <t>Durham-Chapel Hill, NC</t>
  </si>
  <si>
    <t>East Stroudsburg, PA</t>
  </si>
  <si>
    <t>Eau Claire, WI</t>
  </si>
  <si>
    <t>El Centro, CA</t>
  </si>
  <si>
    <t>Elgin, IL</t>
  </si>
  <si>
    <t>Elizabethtown-Fort Knox, KY</t>
  </si>
  <si>
    <t>Elkhart-Goshen, IN</t>
  </si>
  <si>
    <t>Elmira, NY</t>
  </si>
  <si>
    <t>El Paso, TX</t>
  </si>
  <si>
    <t>Enid, OK</t>
  </si>
  <si>
    <t>Erie, PA</t>
  </si>
  <si>
    <t>Eugene-Springfield, OR</t>
  </si>
  <si>
    <t>Evansville, IN-KY</t>
  </si>
  <si>
    <t>Fairbanks, AK</t>
  </si>
  <si>
    <t>Fargo, ND-MN</t>
  </si>
  <si>
    <t>Farmington, NM</t>
  </si>
  <si>
    <t>Fayetteville, NC</t>
  </si>
  <si>
    <t>Fayetteville-Springdale-Rogers, AR</t>
  </si>
  <si>
    <t>Flagstaff, AZ</t>
  </si>
  <si>
    <t>Flint, MI</t>
  </si>
  <si>
    <t>Florence, SC</t>
  </si>
  <si>
    <t>Florence-Muscle Shoals, AL</t>
  </si>
  <si>
    <t>Fond du Lac, WI</t>
  </si>
  <si>
    <t>Fort Collins, CO</t>
  </si>
  <si>
    <t>Fort Lauderdale-Pompano Beach-Sunrise, FL</t>
  </si>
  <si>
    <t>Fort Smith, AR-OK</t>
  </si>
  <si>
    <t>Fort Wayne, IN</t>
  </si>
  <si>
    <t>Fort Worth-Arlington-Grapevine, TX</t>
  </si>
  <si>
    <t>Frederick-Gaithersburg-Rockville, MD</t>
  </si>
  <si>
    <t>Fresno, CA</t>
  </si>
  <si>
    <t>Gadsden, AL</t>
  </si>
  <si>
    <t>Gainesville, FL</t>
  </si>
  <si>
    <t>Gainesville, GA</t>
  </si>
  <si>
    <t>Gary, IN</t>
  </si>
  <si>
    <t>Gettysburg, PA</t>
  </si>
  <si>
    <t>Glens Falls, NY</t>
  </si>
  <si>
    <t>Goldsboro, NC</t>
  </si>
  <si>
    <t>Grand Forks, ND-MN</t>
  </si>
  <si>
    <t>Grand Island, NE</t>
  </si>
  <si>
    <t>Grand Junction, CO</t>
  </si>
  <si>
    <t>Grand Rapids-Kentwood, MI</t>
  </si>
  <si>
    <t>Grants Pass, OR</t>
  </si>
  <si>
    <t>Great Falls, MT</t>
  </si>
  <si>
    <t>Greeley, CO</t>
  </si>
  <si>
    <t>Green Bay, WI</t>
  </si>
  <si>
    <t>Greensboro-High Point, NC</t>
  </si>
  <si>
    <t>Greenville, NC</t>
  </si>
  <si>
    <t>Greenville-Anderson, SC</t>
  </si>
  <si>
    <t>Guayama, PR</t>
  </si>
  <si>
    <t>Gulfport-Biloxi, MS</t>
  </si>
  <si>
    <t>Hagerstown-Martinsburg, MD-WV</t>
  </si>
  <si>
    <t>Hammond, LA</t>
  </si>
  <si>
    <t>Hanford-Corcoran, CA</t>
  </si>
  <si>
    <t>Harrisburg-Carlisle, PA</t>
  </si>
  <si>
    <t>Harrisonburg, VA</t>
  </si>
  <si>
    <t>Hartford-East Hartford-Middletown, CT</t>
  </si>
  <si>
    <t>Hattiesburg, MS</t>
  </si>
  <si>
    <t>Hickory-Lenoir-Morganton, NC</t>
  </si>
  <si>
    <t>Hilton Head Island-Bluffton, SC</t>
  </si>
  <si>
    <t>Hinesville-Fort Stewart, GA</t>
  </si>
  <si>
    <t>Homosassa Springs, FL</t>
  </si>
  <si>
    <t>Hot Springs, AR</t>
  </si>
  <si>
    <t>Houma-Thibodaux, LA</t>
  </si>
  <si>
    <t>Houston-The Woodlands-Sugar Land, TX</t>
  </si>
  <si>
    <t>Huntington-Ashland, WV-KY-OH</t>
  </si>
  <si>
    <t>Huntsville, AL</t>
  </si>
  <si>
    <t>Idaho Falls, ID</t>
  </si>
  <si>
    <t>Indianapolis-Carmel-Anderson, IN</t>
  </si>
  <si>
    <t>Iowa City, IA</t>
  </si>
  <si>
    <t>Ithaca, NY</t>
  </si>
  <si>
    <t>Jackson, MI</t>
  </si>
  <si>
    <t>Jackson, MS</t>
  </si>
  <si>
    <t>Jackson, TN</t>
  </si>
  <si>
    <t>Jacksonville, FL</t>
  </si>
  <si>
    <t>Jacksonville, NC</t>
  </si>
  <si>
    <t>Janesville-Beloit, WI</t>
  </si>
  <si>
    <t>Jefferson City, MO</t>
  </si>
  <si>
    <t>Johnson City, TN</t>
  </si>
  <si>
    <t>Johnstown, PA</t>
  </si>
  <si>
    <t>Jonesboro, AR</t>
  </si>
  <si>
    <t>Joplin, MO</t>
  </si>
  <si>
    <t>Kahului-Wailuku-Lahaina, HI</t>
  </si>
  <si>
    <t>Kalamazoo-Portage, MI</t>
  </si>
  <si>
    <t>Kankakee, IL</t>
  </si>
  <si>
    <t>Kansas City, MO-KS</t>
  </si>
  <si>
    <t>Kennewick-Richland, WA</t>
  </si>
  <si>
    <t>Killeen-Temple, TX</t>
  </si>
  <si>
    <t>Kingsport-Bristol, TN-VA</t>
  </si>
  <si>
    <t>Kingston, NY</t>
  </si>
  <si>
    <t>Knoxville, TN</t>
  </si>
  <si>
    <t>Kokomo, IN</t>
  </si>
  <si>
    <t>La Crosse-Onalaska, WI-MN</t>
  </si>
  <si>
    <t>Lafayette, LA</t>
  </si>
  <si>
    <t>Lafayette-West Lafayette, IN</t>
  </si>
  <si>
    <t>Lake Charles, LA</t>
  </si>
  <si>
    <t>Lake County-Kenosha County, IL-WI</t>
  </si>
  <si>
    <t>Lake Havasu City-Kingman, AZ</t>
  </si>
  <si>
    <t>Lakeland-Winter Haven, FL</t>
  </si>
  <si>
    <t>Lancaster, PA</t>
  </si>
  <si>
    <t>Lansing-East Lansing, MI</t>
  </si>
  <si>
    <t>Laredo, TX</t>
  </si>
  <si>
    <t>Las Cruces, NM</t>
  </si>
  <si>
    <t>Las Vegas-Henderson-Paradise, NV</t>
  </si>
  <si>
    <t>Lawrence, KS</t>
  </si>
  <si>
    <t>Lawton, OK</t>
  </si>
  <si>
    <t>Lebanon, PA</t>
  </si>
  <si>
    <t>Lewiston, ID-WA</t>
  </si>
  <si>
    <t>Lewiston-Auburn, ME</t>
  </si>
  <si>
    <t>Lexington-Fayette, KY</t>
  </si>
  <si>
    <t>Lima, OH</t>
  </si>
  <si>
    <t>Lincoln, NE</t>
  </si>
  <si>
    <t>Little Rock-North Little Rock-Conway, AR</t>
  </si>
  <si>
    <t>Logan, UT-ID</t>
  </si>
  <si>
    <t>Longview, TX</t>
  </si>
  <si>
    <t>Longview, WA</t>
  </si>
  <si>
    <t>Los Angeles-Long Beach-Glendale, CA</t>
  </si>
  <si>
    <t>Louisville/Jefferson County, KY-IN</t>
  </si>
  <si>
    <t>Lubbock, TX</t>
  </si>
  <si>
    <t>Lynchburg, VA</t>
  </si>
  <si>
    <t>Macon-Bibb County, GA</t>
  </si>
  <si>
    <t>Madera, CA</t>
  </si>
  <si>
    <t>Madison, WI</t>
  </si>
  <si>
    <t>Manchester-Nashua, NH</t>
  </si>
  <si>
    <t>Manhattan, KS</t>
  </si>
  <si>
    <t>Mankato, MN</t>
  </si>
  <si>
    <t>Mansfield, OH</t>
  </si>
  <si>
    <t>Mayagüez, PR</t>
  </si>
  <si>
    <t>McAllen-Edinburg-Mission, TX</t>
  </si>
  <si>
    <t>Medford, OR</t>
  </si>
  <si>
    <t>Memphis, TN-MS-AR</t>
  </si>
  <si>
    <t>Merced, CA</t>
  </si>
  <si>
    <t>Miami-Miami Beach-Kendall, FL</t>
  </si>
  <si>
    <t>Michigan City-La Porte, IN</t>
  </si>
  <si>
    <t>Midland, MI</t>
  </si>
  <si>
    <t>Midland, TX</t>
  </si>
  <si>
    <t>Milwaukee-Waukesha, WI</t>
  </si>
  <si>
    <t>Minneapolis-St. Paul-Bloomington, MN-WI</t>
  </si>
  <si>
    <t>Missoula, MT</t>
  </si>
  <si>
    <t>Mobile, AL</t>
  </si>
  <si>
    <t>Modesto, CA</t>
  </si>
  <si>
    <t>Monroe, LA</t>
  </si>
  <si>
    <t>Monroe, MI</t>
  </si>
  <si>
    <t>Montgomery, AL</t>
  </si>
  <si>
    <t>Montgomery County-Bucks County-Chester County, PA</t>
  </si>
  <si>
    <t>Morgantown, WV</t>
  </si>
  <si>
    <t>Morristown, TN</t>
  </si>
  <si>
    <t>Mount Vernon-Anacortes, WA</t>
  </si>
  <si>
    <t>Muncie, IN</t>
  </si>
  <si>
    <t>Muskegon, MI</t>
  </si>
  <si>
    <t>Myrtle Beach-Conway-North Myrtle Beach, SC-NC</t>
  </si>
  <si>
    <t>Napa, CA</t>
  </si>
  <si>
    <t>Naples-Marco Island, FL</t>
  </si>
  <si>
    <t>Nashville-Davidson--Murfreesboro--Franklin, TN</t>
  </si>
  <si>
    <t>Nassau County-Suffolk County, NY</t>
  </si>
  <si>
    <t>Newark, NJ-PA</t>
  </si>
  <si>
    <t>New Bern, NC</t>
  </si>
  <si>
    <t>New Brunswick-Lakewood, NJ</t>
  </si>
  <si>
    <t>New Haven-Milford, CT</t>
  </si>
  <si>
    <t>New Orleans-Metairie, LA</t>
  </si>
  <si>
    <t>New York-Jersey City-White Plains, NY-NJ</t>
  </si>
  <si>
    <t>Niles, MI</t>
  </si>
  <si>
    <t>North Port-Sarasota-Bradenton, FL</t>
  </si>
  <si>
    <t>Norwich-New London, CT</t>
  </si>
  <si>
    <t>Oakland-Berkeley-Livermore, CA</t>
  </si>
  <si>
    <t>Ocala, FL</t>
  </si>
  <si>
    <t>Ocean City, NJ</t>
  </si>
  <si>
    <t>Odessa, TX</t>
  </si>
  <si>
    <t>Ogden-Clearfield, UT</t>
  </si>
  <si>
    <t>Oklahoma City, OK</t>
  </si>
  <si>
    <t>Olympia-Lacey-Tumwater, WA</t>
  </si>
  <si>
    <t>Omaha-Council Bluffs, NE-IA</t>
  </si>
  <si>
    <t>Orlando-Kissimmee-Sanford, FL</t>
  </si>
  <si>
    <t>Oshkosh-Neenah, WI</t>
  </si>
  <si>
    <t>Owensboro, KY</t>
  </si>
  <si>
    <t>Oxnard-Thousand Oaks-Ventura, CA</t>
  </si>
  <si>
    <t>Palm Bay-Melbourne-Titusville, FL</t>
  </si>
  <si>
    <t>Panama City, FL</t>
  </si>
  <si>
    <t>Parkersburg-Vienna, WV</t>
  </si>
  <si>
    <t>Pensacola-Ferry Pass-Brent, FL</t>
  </si>
  <si>
    <t>Peoria, IL</t>
  </si>
  <si>
    <t>Philadelphia, PA</t>
  </si>
  <si>
    <t>Phoenix-Mesa-Chandler, AZ</t>
  </si>
  <si>
    <t>Pine Bluff, AR</t>
  </si>
  <si>
    <t>Pittsburgh, PA</t>
  </si>
  <si>
    <t>Pittsfield, MA</t>
  </si>
  <si>
    <t>Pocatello, ID</t>
  </si>
  <si>
    <t>Ponce, PR</t>
  </si>
  <si>
    <t>Portland-South Portland, ME</t>
  </si>
  <si>
    <t>Portland-Vancouver-Hillsboro, OR-WA</t>
  </si>
  <si>
    <t>Port St. Lucie, FL</t>
  </si>
  <si>
    <t>Poughkeepsie-Newburgh-Middletown, NY</t>
  </si>
  <si>
    <t>Prescott Valley-Prescott, AZ</t>
  </si>
  <si>
    <t>Providence-Warwick, RI-MA</t>
  </si>
  <si>
    <t>Provo-Orem, UT</t>
  </si>
  <si>
    <t>Pueblo, CO</t>
  </si>
  <si>
    <t>Punta Gorda, FL</t>
  </si>
  <si>
    <t>Racine, WI</t>
  </si>
  <si>
    <t>Raleigh-Cary, NC</t>
  </si>
  <si>
    <t>Rapid City, SD</t>
  </si>
  <si>
    <t>Reading, PA</t>
  </si>
  <si>
    <t>Redding, CA</t>
  </si>
  <si>
    <t>Reno, NV</t>
  </si>
  <si>
    <t>Richmond, VA</t>
  </si>
  <si>
    <t>Riverside-San Bernardino-Ontario, CA</t>
  </si>
  <si>
    <t>Roanoke, VA</t>
  </si>
  <si>
    <t>Rochester, MN</t>
  </si>
  <si>
    <t>Rochester, NY</t>
  </si>
  <si>
    <t>Rockford, IL</t>
  </si>
  <si>
    <t>Rockingham County-Strafford County, NH</t>
  </si>
  <si>
    <t>Rocky Mount, NC</t>
  </si>
  <si>
    <t>Rome, GA</t>
  </si>
  <si>
    <t>Sacramento-Roseville-Folsom, CA</t>
  </si>
  <si>
    <t>Saginaw, MI</t>
  </si>
  <si>
    <t>St. Cloud, MN</t>
  </si>
  <si>
    <t>St. George, UT</t>
  </si>
  <si>
    <t>St. Joseph, MO-KS</t>
  </si>
  <si>
    <t>St. Louis, MO-IL</t>
  </si>
  <si>
    <t>Salem, OR</t>
  </si>
  <si>
    <t>Salinas, CA</t>
  </si>
  <si>
    <t>Salisbury, MD-DE</t>
  </si>
  <si>
    <t>Salt Lake City, UT</t>
  </si>
  <si>
    <t>San Angelo, TX</t>
  </si>
  <si>
    <t>San Antonio-New Braunfels, TX</t>
  </si>
  <si>
    <t>San Diego-Chula Vista-Carlsbad, CA</t>
  </si>
  <si>
    <t>San Francisco-San Mateo-Redwood City, CA</t>
  </si>
  <si>
    <t>San Germán, PR</t>
  </si>
  <si>
    <t>San Jose-Sunnyvale-Santa Clara, CA</t>
  </si>
  <si>
    <t>San Juan-Bayamón-Caguas, PR</t>
  </si>
  <si>
    <t>San Luis Obispo-Paso Robles, CA</t>
  </si>
  <si>
    <t>San Rafael, CA</t>
  </si>
  <si>
    <t>Santa Cruz-Watsonville, CA</t>
  </si>
  <si>
    <t>Santa Fe, NM</t>
  </si>
  <si>
    <t>Santa Maria-Santa Barbara, CA</t>
  </si>
  <si>
    <t>Santa Rosa-Petaluma, CA</t>
  </si>
  <si>
    <t>Savannah, GA</t>
  </si>
  <si>
    <t>Scranton--Wilkes-Barre, PA</t>
  </si>
  <si>
    <t>Seattle-Bellevue-Kent, WA</t>
  </si>
  <si>
    <t>Sebastian-Vero Beach, FL</t>
  </si>
  <si>
    <t>Sebring-Avon Park, FL</t>
  </si>
  <si>
    <t>Sheboygan, WI</t>
  </si>
  <si>
    <t>Sherman-Denison, TX</t>
  </si>
  <si>
    <t>Shreveport-Bossier City, LA</t>
  </si>
  <si>
    <t>Sierra Vista-Douglas, AZ</t>
  </si>
  <si>
    <t>Sioux City, IA-NE-SD</t>
  </si>
  <si>
    <t>Sioux Falls, SD</t>
  </si>
  <si>
    <t>South Bend-Mishawaka, IN-MI</t>
  </si>
  <si>
    <t>Spartanburg, SC</t>
  </si>
  <si>
    <t>Spokane-Spokane Valley, WA</t>
  </si>
  <si>
    <t>Springfield, IL</t>
  </si>
  <si>
    <t>Springfield, MA</t>
  </si>
  <si>
    <t>Springfield, MO</t>
  </si>
  <si>
    <t>Springfield, OH</t>
  </si>
  <si>
    <t>State College, PA</t>
  </si>
  <si>
    <t>Staunton, VA</t>
  </si>
  <si>
    <t>Stockton, CA</t>
  </si>
  <si>
    <t>Sumter, SC</t>
  </si>
  <si>
    <t>Syracuse, NY</t>
  </si>
  <si>
    <t>Tacoma-Lakewood, WA</t>
  </si>
  <si>
    <t>Tallahassee, FL</t>
  </si>
  <si>
    <t>Tampa-St. Petersburg-Clearwater, FL</t>
  </si>
  <si>
    <t>Terre Haute, IN</t>
  </si>
  <si>
    <t>Texarkana, TX-AR</t>
  </si>
  <si>
    <t>The Villages, FL</t>
  </si>
  <si>
    <t>Toledo, OH</t>
  </si>
  <si>
    <t>Topeka, KS</t>
  </si>
  <si>
    <t>Trenton-Princeton, NJ</t>
  </si>
  <si>
    <t>Tucson, AZ</t>
  </si>
  <si>
    <t>Tulsa, OK</t>
  </si>
  <si>
    <t>Tuscaloosa, AL</t>
  </si>
  <si>
    <t>Twin Falls, ID</t>
  </si>
  <si>
    <t>Tyler, TX</t>
  </si>
  <si>
    <t>Urban Honolulu, HI</t>
  </si>
  <si>
    <t>Utica-Rome, NY</t>
  </si>
  <si>
    <t>Valdosta, GA</t>
  </si>
  <si>
    <t>Vallejo, CA</t>
  </si>
  <si>
    <t>Victoria, TX</t>
  </si>
  <si>
    <t>Vineland-Bridgeton, NJ</t>
  </si>
  <si>
    <t>Virginia Beach-Norfolk-Newport News, VA-NC</t>
  </si>
  <si>
    <t>Visalia, CA</t>
  </si>
  <si>
    <t>Waco, TX</t>
  </si>
  <si>
    <t>Walla Walla, WA</t>
  </si>
  <si>
    <t>Warner Robins, GA</t>
  </si>
  <si>
    <t>Warren-Troy-Farmington Hills, MI</t>
  </si>
  <si>
    <t>Washington-Arlington-Alexandria, DC-VA-MD-WV</t>
  </si>
  <si>
    <t>Waterloo-Cedar Falls, IA</t>
  </si>
  <si>
    <t>Watertown-Fort Drum, NY</t>
  </si>
  <si>
    <t>Wausau-Weston, WI</t>
  </si>
  <si>
    <t>Weirton-Steubenville, WV-OH</t>
  </si>
  <si>
    <t>Wenatchee, WA</t>
  </si>
  <si>
    <t>West Palm Beach-Boca Raton-Boynton Beach, FL</t>
  </si>
  <si>
    <t>Wheeling, WV-OH</t>
  </si>
  <si>
    <t>Wichita, KS</t>
  </si>
  <si>
    <t>Wichita Falls, TX</t>
  </si>
  <si>
    <t>Williamsport, PA</t>
  </si>
  <si>
    <t>Wilmington, DE-MD-NJ</t>
  </si>
  <si>
    <t>Wilmington, NC</t>
  </si>
  <si>
    <t>Winchester, VA-WV</t>
  </si>
  <si>
    <t>Winston-Salem, NC</t>
  </si>
  <si>
    <t>Worcester, MA-CT</t>
  </si>
  <si>
    <t>Yakima, WA</t>
  </si>
  <si>
    <t>Yauco, PR</t>
  </si>
  <si>
    <t>York-Hanover, PA</t>
  </si>
  <si>
    <t>Youngstown-Warren-Boardman, OH-PA</t>
  </si>
  <si>
    <t>Yuba City, CA</t>
  </si>
  <si>
    <t>Yuma, AZ</t>
  </si>
  <si>
    <t>Facility Mod</t>
  </si>
  <si>
    <t>REST OF CALIFORNIA</t>
  </si>
  <si>
    <t>DC + MD/VA SUBURBS</t>
  </si>
  <si>
    <t>DELAWARE</t>
  </si>
  <si>
    <t>REST OF FLORIDA</t>
  </si>
  <si>
    <t>REST OF GEORGIA</t>
  </si>
  <si>
    <t>HAWAII, GUAM</t>
  </si>
  <si>
    <t>REST OF ILLINOIS</t>
  </si>
  <si>
    <t>REST OF LOUISIANA</t>
  </si>
  <si>
    <t>SOUTHERN MAINE</t>
  </si>
  <si>
    <t>REST OF MAINE</t>
  </si>
  <si>
    <t>REST OF MARYLAND</t>
  </si>
  <si>
    <t>METROPOLITAN BOSTON</t>
  </si>
  <si>
    <t>REST OF MASSACHUSETTS</t>
  </si>
  <si>
    <t>REST OF MICHIGAN</t>
  </si>
  <si>
    <t>REST OF MISSOURI</t>
  </si>
  <si>
    <t>NORTHERN NJ</t>
  </si>
  <si>
    <t>REST OF NEW JERSEY</t>
  </si>
  <si>
    <t>REST OF NEW YORK</t>
  </si>
  <si>
    <t>REST OF OREGON</t>
  </si>
  <si>
    <t>REST OF PENNSYLVANIA</t>
  </si>
  <si>
    <t>RHODE ISLAND</t>
  </si>
  <si>
    <t>REST OF TEXAS</t>
  </si>
  <si>
    <t>REST OF WASHINGTON</t>
  </si>
  <si>
    <t>Locality Name</t>
  </si>
  <si>
    <t>Physician Mod</t>
  </si>
  <si>
    <t>FORT WORTH, TX</t>
  </si>
  <si>
    <t>GALVESTON, TX</t>
  </si>
  <si>
    <t>HOUSTON, TX</t>
  </si>
  <si>
    <t>SEATTLE (KING CNTY), WA</t>
  </si>
  <si>
    <t>LOS ANGELES-LONG BEACH-ANAHEIM (ORANGE CNTY), CA</t>
  </si>
  <si>
    <t>SAN FRANCISCO-OAKLAND-BERKELEY (ALAMEDA/CONTRA COSTA CNTY), CA</t>
  </si>
  <si>
    <t>SAN FRANCISCO-OAKLAND-BERKELEY (SAN FRANCISCO CNTY), CA</t>
  </si>
  <si>
    <t>SAN FRANCISCO-OAKLAND-BERKELEY (SAN MATEO CNTY), CA</t>
  </si>
  <si>
    <t>NATIONAL RATE</t>
  </si>
  <si>
    <t>LOS ANGELES-LONG BEACH-ANAHEIM (LOS ANGELES CNTY), CA</t>
  </si>
  <si>
    <t>BAKERSFIELD, CA</t>
  </si>
  <si>
    <t>CHICO, CA</t>
  </si>
  <si>
    <t>EL CENTRO, CA</t>
  </si>
  <si>
    <t>FRESNO, CA</t>
  </si>
  <si>
    <t>HANFORD-CORCORAN, CA</t>
  </si>
  <si>
    <t>MADERA, CA</t>
  </si>
  <si>
    <t>MERCED, CA</t>
  </si>
  <si>
    <t>MODESTO, CA</t>
  </si>
  <si>
    <t>NAPA, CA</t>
  </si>
  <si>
    <t>OXNARD-THOUSAND OAKS-VENTURA, CA</t>
  </si>
  <si>
    <t>REDDING, CA</t>
  </si>
  <si>
    <t>RIVERSIDE-SAN BERNARDINO-ONTARIO, CA</t>
  </si>
  <si>
    <t>SACRAMENTO-ROSEVILLE-FOLSOM, CA</t>
  </si>
  <si>
    <t>SALINAS, CA</t>
  </si>
  <si>
    <t>SAN DIEGO-CHULA VISTA-CARLSBAD, CA</t>
  </si>
  <si>
    <t>SAN FRANCISCO-OAKLAND-BERKELEY (MARIN CNTY), CA</t>
  </si>
  <si>
    <t>SAN JOSE-SUNNYVALE-SANTA CLARA (SAN BENITO CNTY), CA</t>
  </si>
  <si>
    <t>SAN LUIS OBISPO-PASO ROBLES, CA</t>
  </si>
  <si>
    <t>SAN JOSE-SUNNYVALE-SANTA CLARA (SANTA CLARA CNTY), CA</t>
  </si>
  <si>
    <t>SANTA CRUZ-WATSONVILLE, CA</t>
  </si>
  <si>
    <t>SANTA MARIA-SANTA BARBARA, CA</t>
  </si>
  <si>
    <t>SANTA ROSA-PETALUMA, CA</t>
  </si>
  <si>
    <t>VISALIA, CA</t>
  </si>
  <si>
    <t>YUBA CITY, CA</t>
  </si>
  <si>
    <t>FORT LAUDERDALE, FL</t>
  </si>
  <si>
    <t>MIAMI, FL</t>
  </si>
  <si>
    <t>ATLANTA, GA</t>
  </si>
  <si>
    <t>CHICAGO, IL</t>
  </si>
  <si>
    <t>EAST ST. LOUIS, IL</t>
  </si>
  <si>
    <t>SUBURBAN CHICAGO, IL</t>
  </si>
  <si>
    <t>NEW ORLEANS, LA</t>
  </si>
  <si>
    <t>BALTIMORE/SURR. CNTYS, MD</t>
  </si>
  <si>
    <t>DETROIT, MI</t>
  </si>
  <si>
    <t>METROPOLITAN KANSAS CITY, MO</t>
  </si>
  <si>
    <t>METROPOLITAN ST. LOUIS, MO</t>
  </si>
  <si>
    <t>MANHATTAN, NY</t>
  </si>
  <si>
    <t>NYC SUBURBS/LONG ISLAND, NY</t>
  </si>
  <si>
    <t>POUGHKPSIE/N NYC SUBURBS, NY</t>
  </si>
  <si>
    <t>QUEENS, NY</t>
  </si>
  <si>
    <t>PORTLAND, OR</t>
  </si>
  <si>
    <t>METROPOLITAN PHILADELPHIA, PA</t>
  </si>
  <si>
    <t>AUSTIN, TX</t>
  </si>
  <si>
    <t>BEAUMONT, TX</t>
  </si>
  <si>
    <t>BRAZORIA, TX</t>
  </si>
  <si>
    <t>DALLAS, TX</t>
  </si>
  <si>
    <t>Select Facility Locality:</t>
  </si>
  <si>
    <t>Select Physcian Locality:</t>
  </si>
  <si>
    <t>Include?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</si>
</sst>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$&quot;#,##0.00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Times New Roman"/>
      <family val="1"/>
    </font>
    <font>
      <b/>
      <sz val="12"/>
      <color rgb="FF003FFF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2" fontId="0" fillId="33" borderId="10" xfId="1" applyNumberFormat="1" applyFont="1" applyFill="1" applyBorder="1" applyAlignment="1">
      <alignment horizontal="center"/>
    </xf>
    <xf numFmtId="2" fontId="0" fillId="0" borderId="10" xfId="0" applyNumberFormat="1" applyBorder="1"/>
    <xf numFmtId="2" fontId="0" fillId="0" borderId="0" xfId="1" applyNumberFormat="1" applyFont="1" applyFill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20" fillId="34" borderId="10" xfId="0" applyFont="1" applyFill="1" applyBorder="1" applyAlignment="1" applyProtection="1">
      <alignment horizontal="center"/>
      <protection locked="0"/>
    </xf>
    <xf numFmtId="9" fontId="20" fillId="34" borderId="10" xfId="1" applyFont="1" applyFill="1" applyBorder="1" applyAlignment="1" applyProtection="1">
      <alignment horizontal="center"/>
      <protection locked="0"/>
    </xf>
    <xf numFmtId="165" fontId="20" fillId="34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2" fontId="0" fillId="0" borderId="11" xfId="0" applyNumberFormat="1" applyBorder="1"/>
    <xf numFmtId="2" fontId="0" fillId="0" borderId="10" xfId="0" applyNumberFormat="1" applyBorder="1" applyProtection="1">
      <protection hidden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79"/>
  <sheetViews>
    <sheetView showGridLines="0" tabSelected="1" workbookViewId="0">
      <selection activeCell="P3" sqref="P3"/>
    </sheetView>
  </sheetViews>
  <sheetFormatPr defaultColWidth="11" defaultRowHeight="15.75" x14ac:dyDescent="0.5"/>
  <cols>
    <col min="1" max="1" width="3.3125" customWidth="1"/>
    <col min="2" max="2" width="16.8125" bestFit="1" customWidth="1"/>
    <col min="3" max="3" width="59" bestFit="1" customWidth="1"/>
    <col min="4" max="4" width="21.5" hidden="1" customWidth="1"/>
    <col min="5" max="5" width="17.1875" hidden="1" customWidth="1"/>
    <col min="6" max="6" width="19.8125" hidden="1" customWidth="1"/>
    <col min="7" max="7" width="17.6875" hidden="1" customWidth="1"/>
    <col min="8" max="8" width="2.1875" customWidth="1"/>
    <col min="9" max="9" width="25.8125" customWidth="1"/>
    <col min="10" max="10" width="2.5" customWidth="1"/>
    <col min="11" max="11" width="18.1875" customWidth="1"/>
    <col min="12" max="12" width="2.5" customWidth="1"/>
    <col min="13" max="16" width="16.1875" customWidth="1"/>
    <col min="17" max="17" width="2.5" customWidth="1"/>
    <col min="18" max="18" width="16.6875" customWidth="1"/>
    <col min="19" max="19" width="21" bestFit="1" customWidth="1"/>
  </cols>
  <sheetData>
    <row r="2" spans="2:19" x14ac:dyDescent="0.5">
      <c r="B2" s="1" t="s">
        <v>547</v>
      </c>
      <c r="H2" s="11" t="s">
        <v>1101</v>
      </c>
      <c r="I2" s="12" t="s">
        <v>1044</v>
      </c>
      <c r="K2" s="5" t="str">
        <f>IFERROR(VLOOKUP(I2, FacLookup, 2, 0), "-")</f>
        <v>Facility Mod</v>
      </c>
      <c r="M2" s="3" t="s">
        <v>548</v>
      </c>
      <c r="N2" s="3" t="s">
        <v>549</v>
      </c>
      <c r="O2" s="3" t="s">
        <v>550</v>
      </c>
      <c r="P2" s="3" t="s">
        <v>551</v>
      </c>
    </row>
    <row r="3" spans="2:19" x14ac:dyDescent="0.5">
      <c r="H3" s="11" t="s">
        <v>1102</v>
      </c>
      <c r="I3" s="12" t="s">
        <v>1044</v>
      </c>
      <c r="K3" s="5" t="str">
        <f>IFERROR(VLOOKUP(I3, PhysLookup, 2, 0), "-")</f>
        <v>Physician Mod</v>
      </c>
      <c r="M3" s="13">
        <v>1.75</v>
      </c>
      <c r="N3" s="13">
        <v>1.5</v>
      </c>
      <c r="O3" s="14">
        <v>90</v>
      </c>
      <c r="P3" s="13">
        <v>1.5</v>
      </c>
    </row>
    <row r="4" spans="2:19" x14ac:dyDescent="0.5">
      <c r="K4" s="7"/>
    </row>
    <row r="5" spans="2:19" x14ac:dyDescent="0.5">
      <c r="B5" s="2" t="s">
        <v>544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/>
      <c r="I5" s="2" t="s">
        <v>545</v>
      </c>
      <c r="K5" s="2" t="s">
        <v>1103</v>
      </c>
      <c r="M5" s="2" t="s">
        <v>554</v>
      </c>
      <c r="N5" s="2" t="s">
        <v>555</v>
      </c>
      <c r="O5" s="2" t="s">
        <v>556</v>
      </c>
      <c r="P5" s="2" t="s">
        <v>557</v>
      </c>
      <c r="R5" s="2" t="s">
        <v>552</v>
      </c>
      <c r="S5" s="2" t="s">
        <v>553</v>
      </c>
    </row>
    <row r="6" spans="2:19" x14ac:dyDescent="0.5">
      <c r="B6" s="4" t="s">
        <v>166</v>
      </c>
      <c r="C6" s="4" t="s">
        <v>490</v>
      </c>
      <c r="D6" s="6">
        <v>1840</v>
      </c>
      <c r="E6" s="6">
        <v>438</v>
      </c>
      <c r="F6" s="6">
        <v>280</v>
      </c>
      <c r="G6" s="6">
        <v>0</v>
      </c>
      <c r="H6" s="16"/>
      <c r="I6" s="15">
        <v>64721</v>
      </c>
      <c r="J6" t="s">
        <v>60</v>
      </c>
      <c r="K6" s="12"/>
      <c r="M6" s="17">
        <f>IFERROR(ROUND(((D6*0.6*$K$2)+(D6*0.4))*M$3/1.82, 0),0)</f>
        <v>0</v>
      </c>
      <c r="N6" s="17">
        <f t="shared" ref="N6:N17" si="0">IFERROR(ROUND(E6*$K$3*N$3, 0), 0)</f>
        <v>0</v>
      </c>
      <c r="O6" s="17">
        <f t="shared" ref="O6:O17" si="1">ROUND((F6/40)*O$3, 0)</f>
        <v>630</v>
      </c>
      <c r="P6" s="17">
        <f t="shared" ref="P6:P17" si="2">ROUND(G6*P$3, 0)</f>
        <v>0</v>
      </c>
      <c r="R6" s="6">
        <f>SUM(M6:P6)</f>
        <v>630</v>
      </c>
      <c r="S6" s="6">
        <f>ROUND(R6*0.1, 0)+R6</f>
        <v>693</v>
      </c>
    </row>
    <row r="7" spans="2:19" x14ac:dyDescent="0.5">
      <c r="B7" s="4" t="s">
        <v>166</v>
      </c>
      <c r="C7" s="4" t="s">
        <v>224</v>
      </c>
      <c r="D7" s="6">
        <v>6816</v>
      </c>
      <c r="E7" s="6">
        <v>1079.2667942176799</v>
      </c>
      <c r="F7" s="6">
        <v>440</v>
      </c>
      <c r="G7" s="6">
        <v>0</v>
      </c>
      <c r="H7" s="16"/>
      <c r="I7" s="15" t="s">
        <v>223</v>
      </c>
      <c r="J7" t="s">
        <v>60</v>
      </c>
      <c r="K7" s="12"/>
      <c r="M7" s="17">
        <f>IFERROR(ROUND(((D7*0.6*$K$2)+(D7*0.4))*M$3/1.82, 0),0)</f>
        <v>0</v>
      </c>
      <c r="N7" s="17">
        <f t="shared" si="0"/>
        <v>0</v>
      </c>
      <c r="O7" s="17">
        <f t="shared" si="1"/>
        <v>990</v>
      </c>
      <c r="P7" s="17">
        <f t="shared" si="2"/>
        <v>0</v>
      </c>
      <c r="R7" s="6">
        <f t="shared" ref="R7:R17" si="3">SUM(M7:P7)</f>
        <v>990</v>
      </c>
      <c r="S7" s="6">
        <f t="shared" ref="S7:S17" si="4">ROUND(R7*0.1, 0)+R7</f>
        <v>1089</v>
      </c>
    </row>
    <row r="8" spans="2:19" x14ac:dyDescent="0.5">
      <c r="B8" s="4" t="s">
        <v>166</v>
      </c>
      <c r="C8" s="4" t="s">
        <v>222</v>
      </c>
      <c r="D8" s="6">
        <v>3084</v>
      </c>
      <c r="E8" s="6">
        <v>677.80482456140305</v>
      </c>
      <c r="F8" s="6">
        <v>360</v>
      </c>
      <c r="G8" s="6">
        <v>0</v>
      </c>
      <c r="H8" s="16"/>
      <c r="I8" s="15" t="s">
        <v>221</v>
      </c>
      <c r="J8" t="s">
        <v>60</v>
      </c>
      <c r="K8" s="12"/>
      <c r="M8" s="17">
        <f>IFERROR(ROUND(((D8*0.6*$K$2)+(D8*0.4))*M$3/1.82, 0),0)</f>
        <v>0</v>
      </c>
      <c r="N8" s="17">
        <f t="shared" si="0"/>
        <v>0</v>
      </c>
      <c r="O8" s="17">
        <f t="shared" si="1"/>
        <v>810</v>
      </c>
      <c r="P8" s="17">
        <f t="shared" si="2"/>
        <v>0</v>
      </c>
      <c r="R8" s="6">
        <f t="shared" si="3"/>
        <v>810</v>
      </c>
      <c r="S8" s="6">
        <f t="shared" si="4"/>
        <v>891</v>
      </c>
    </row>
    <row r="9" spans="2:19" x14ac:dyDescent="0.5">
      <c r="B9" s="4" t="s">
        <v>166</v>
      </c>
      <c r="C9" s="4" t="s">
        <v>523</v>
      </c>
      <c r="D9" s="6">
        <v>6816</v>
      </c>
      <c r="E9" s="6">
        <v>963</v>
      </c>
      <c r="F9" s="6">
        <v>320</v>
      </c>
      <c r="G9" s="6">
        <v>0</v>
      </c>
      <c r="H9" s="16"/>
      <c r="I9" s="15">
        <v>29888</v>
      </c>
      <c r="J9" t="s">
        <v>60</v>
      </c>
      <c r="K9" s="12"/>
      <c r="M9" s="17">
        <f>IFERROR(ROUND(((D9*0.6*$K$2)+(D9*0.4))*M$3/1.33, 0),0)</f>
        <v>0</v>
      </c>
      <c r="N9" s="17">
        <f t="shared" si="0"/>
        <v>0</v>
      </c>
      <c r="O9" s="17">
        <f t="shared" si="1"/>
        <v>720</v>
      </c>
      <c r="P9" s="17">
        <f t="shared" si="2"/>
        <v>0</v>
      </c>
      <c r="R9" s="6">
        <f t="shared" si="3"/>
        <v>720</v>
      </c>
      <c r="S9" s="6">
        <f t="shared" si="4"/>
        <v>792</v>
      </c>
    </row>
    <row r="10" spans="2:19" x14ac:dyDescent="0.5">
      <c r="B10" s="4" t="s">
        <v>166</v>
      </c>
      <c r="C10" s="4" t="s">
        <v>362</v>
      </c>
      <c r="D10" s="6">
        <v>3084</v>
      </c>
      <c r="E10" s="6">
        <v>571.01546339993899</v>
      </c>
      <c r="F10" s="6">
        <v>280</v>
      </c>
      <c r="G10" s="6">
        <v>0</v>
      </c>
      <c r="H10" s="16"/>
      <c r="I10" s="15" t="s">
        <v>361</v>
      </c>
      <c r="J10" t="s">
        <v>60</v>
      </c>
      <c r="K10" s="12"/>
      <c r="M10" s="17">
        <f>IFERROR(ROUND(((D10*0.6*$K$2)+(D10*0.4))*M$3/1.82, 0),0)</f>
        <v>0</v>
      </c>
      <c r="N10" s="17">
        <f t="shared" si="0"/>
        <v>0</v>
      </c>
      <c r="O10" s="17">
        <f t="shared" si="1"/>
        <v>630</v>
      </c>
      <c r="P10" s="17">
        <f t="shared" si="2"/>
        <v>0</v>
      </c>
      <c r="R10" s="6">
        <f t="shared" si="3"/>
        <v>630</v>
      </c>
      <c r="S10" s="6">
        <f t="shared" si="4"/>
        <v>693</v>
      </c>
    </row>
    <row r="11" spans="2:19" x14ac:dyDescent="0.5">
      <c r="B11" s="4" t="s">
        <v>166</v>
      </c>
      <c r="C11" s="4" t="s">
        <v>388</v>
      </c>
      <c r="D11" s="6">
        <v>1531.87051569506</v>
      </c>
      <c r="E11" s="6">
        <v>296.72813901345199</v>
      </c>
      <c r="F11" s="6">
        <v>240</v>
      </c>
      <c r="G11" s="6">
        <v>0</v>
      </c>
      <c r="H11" s="16"/>
      <c r="I11" s="15" t="s">
        <v>387</v>
      </c>
      <c r="J11" t="s">
        <v>60</v>
      </c>
      <c r="K11" s="12"/>
      <c r="M11" s="17">
        <f>IFERROR(ROUND(((D11*0.6*$K$2)+(D11*0.4))*M$3/1.82, 0),0)</f>
        <v>0</v>
      </c>
      <c r="N11" s="17">
        <f t="shared" si="0"/>
        <v>0</v>
      </c>
      <c r="O11" s="17">
        <f t="shared" si="1"/>
        <v>540</v>
      </c>
      <c r="P11" s="17">
        <f t="shared" si="2"/>
        <v>0</v>
      </c>
      <c r="R11" s="6">
        <f t="shared" si="3"/>
        <v>540</v>
      </c>
      <c r="S11" s="6">
        <f t="shared" si="4"/>
        <v>594</v>
      </c>
    </row>
    <row r="12" spans="2:19" x14ac:dyDescent="0.5">
      <c r="B12" s="4" t="s">
        <v>166</v>
      </c>
      <c r="C12" s="4" t="s">
        <v>371</v>
      </c>
      <c r="D12" s="6">
        <v>11949</v>
      </c>
      <c r="E12" s="6">
        <v>1253.5173493347199</v>
      </c>
      <c r="F12" s="6">
        <v>640</v>
      </c>
      <c r="G12" s="6">
        <v>0</v>
      </c>
      <c r="H12" s="16"/>
      <c r="I12" s="15" t="s">
        <v>369</v>
      </c>
      <c r="J12" t="s">
        <v>60</v>
      </c>
      <c r="K12" s="12"/>
      <c r="M12" s="17">
        <f>IFERROR(ROUND(((D12*0.6*$K$2)+(D12*0.4))*M$3/1.33, 0),0)</f>
        <v>0</v>
      </c>
      <c r="N12" s="17">
        <f t="shared" si="0"/>
        <v>0</v>
      </c>
      <c r="O12" s="17">
        <f t="shared" si="1"/>
        <v>1440</v>
      </c>
      <c r="P12" s="17">
        <f t="shared" si="2"/>
        <v>0</v>
      </c>
      <c r="R12" s="6">
        <f t="shared" si="3"/>
        <v>1440</v>
      </c>
      <c r="S12" s="6">
        <f t="shared" si="4"/>
        <v>1584</v>
      </c>
    </row>
    <row r="13" spans="2:19" x14ac:dyDescent="0.5">
      <c r="B13" s="4" t="s">
        <v>166</v>
      </c>
      <c r="C13" s="4" t="s">
        <v>353</v>
      </c>
      <c r="D13" s="6">
        <v>11949</v>
      </c>
      <c r="E13" s="6">
        <v>1278</v>
      </c>
      <c r="F13" s="6">
        <v>600</v>
      </c>
      <c r="G13" s="6">
        <v>0</v>
      </c>
      <c r="H13" s="16"/>
      <c r="I13" s="15" t="s">
        <v>352</v>
      </c>
      <c r="J13" t="s">
        <v>60</v>
      </c>
      <c r="K13" s="12"/>
      <c r="M13" s="17">
        <f>IFERROR(ROUND(((D13*0.6*$K$2)+(D13*0.4))*M$3/1.33, 0),0)</f>
        <v>0</v>
      </c>
      <c r="N13" s="17">
        <f t="shared" si="0"/>
        <v>0</v>
      </c>
      <c r="O13" s="17">
        <f t="shared" si="1"/>
        <v>1350</v>
      </c>
      <c r="P13" s="17">
        <f t="shared" si="2"/>
        <v>0</v>
      </c>
      <c r="R13" s="6">
        <f t="shared" si="3"/>
        <v>1350</v>
      </c>
      <c r="S13" s="6">
        <f t="shared" si="4"/>
        <v>1485</v>
      </c>
    </row>
    <row r="14" spans="2:19" x14ac:dyDescent="0.5">
      <c r="B14" s="4" t="s">
        <v>166</v>
      </c>
      <c r="C14" s="4" t="s">
        <v>205</v>
      </c>
      <c r="D14" s="6">
        <v>12540</v>
      </c>
      <c r="E14" s="6">
        <v>1182</v>
      </c>
      <c r="F14" s="6">
        <v>720</v>
      </c>
      <c r="G14" s="6">
        <v>0</v>
      </c>
      <c r="H14" s="16"/>
      <c r="I14" s="15">
        <v>23470</v>
      </c>
      <c r="J14" t="s">
        <v>60</v>
      </c>
      <c r="K14" s="12"/>
      <c r="M14" s="17">
        <f>IFERROR(ROUND(((D14*0.6*$K$2)+(D14*0.4))*M$3/1.33, 0),0)</f>
        <v>0</v>
      </c>
      <c r="N14" s="17">
        <f t="shared" si="0"/>
        <v>0</v>
      </c>
      <c r="O14" s="17">
        <f t="shared" si="1"/>
        <v>1620</v>
      </c>
      <c r="P14" s="17">
        <f t="shared" si="2"/>
        <v>0</v>
      </c>
      <c r="R14" s="6">
        <f t="shared" si="3"/>
        <v>1620</v>
      </c>
      <c r="S14" s="6">
        <f t="shared" si="4"/>
        <v>1782</v>
      </c>
    </row>
    <row r="15" spans="2:19" x14ac:dyDescent="0.5">
      <c r="B15" s="4" t="s">
        <v>166</v>
      </c>
      <c r="C15" s="4" t="s">
        <v>543</v>
      </c>
      <c r="D15" s="6">
        <v>6816</v>
      </c>
      <c r="E15" s="6">
        <v>653</v>
      </c>
      <c r="F15" s="6">
        <v>320</v>
      </c>
      <c r="G15" s="6">
        <v>0</v>
      </c>
      <c r="H15" s="16"/>
      <c r="I15" s="15">
        <v>27650</v>
      </c>
      <c r="J15" t="s">
        <v>60</v>
      </c>
      <c r="K15" s="12"/>
      <c r="M15" s="17">
        <f>IFERROR(ROUND(((D15*0.6*$K$2)+(D15*0.4))*M$3/1.82, 0),0)</f>
        <v>0</v>
      </c>
      <c r="N15" s="17">
        <f t="shared" si="0"/>
        <v>0</v>
      </c>
      <c r="O15" s="17">
        <f t="shared" si="1"/>
        <v>720</v>
      </c>
      <c r="P15" s="17">
        <f t="shared" si="2"/>
        <v>0</v>
      </c>
      <c r="R15" s="6">
        <f t="shared" si="3"/>
        <v>720</v>
      </c>
      <c r="S15" s="6">
        <f t="shared" si="4"/>
        <v>792</v>
      </c>
    </row>
    <row r="16" spans="2:19" x14ac:dyDescent="0.5">
      <c r="B16" s="4" t="s">
        <v>79</v>
      </c>
      <c r="C16" s="4" t="s">
        <v>154</v>
      </c>
      <c r="D16" s="6">
        <v>6816</v>
      </c>
      <c r="E16" s="6">
        <v>1113.36743663123</v>
      </c>
      <c r="F16" s="6">
        <v>760</v>
      </c>
      <c r="G16" s="6">
        <v>540</v>
      </c>
      <c r="H16" s="16"/>
      <c r="I16" s="15" t="s">
        <v>153</v>
      </c>
      <c r="J16" t="s">
        <v>60</v>
      </c>
      <c r="K16" s="12"/>
      <c r="M16" s="17">
        <f>IFERROR(ROUND(((D16*0.6*$K$2)+(D16*0.4))*M$3/1.82, 0),0)</f>
        <v>0</v>
      </c>
      <c r="N16" s="17">
        <f t="shared" si="0"/>
        <v>0</v>
      </c>
      <c r="O16" s="17">
        <f t="shared" si="1"/>
        <v>1710</v>
      </c>
      <c r="P16" s="17">
        <f t="shared" si="2"/>
        <v>810</v>
      </c>
      <c r="R16" s="6">
        <f t="shared" si="3"/>
        <v>2520</v>
      </c>
      <c r="S16" s="6">
        <f t="shared" si="4"/>
        <v>2772</v>
      </c>
    </row>
    <row r="17" spans="2:19" x14ac:dyDescent="0.5">
      <c r="B17" s="4" t="s">
        <v>79</v>
      </c>
      <c r="C17" s="4" t="s">
        <v>112</v>
      </c>
      <c r="D17" s="6">
        <v>17756</v>
      </c>
      <c r="E17" s="6">
        <v>2631.49388587352</v>
      </c>
      <c r="F17" s="6">
        <v>1160</v>
      </c>
      <c r="G17" s="6">
        <v>0</v>
      </c>
      <c r="H17" s="16"/>
      <c r="I17" s="15" t="s">
        <v>111</v>
      </c>
      <c r="J17" t="s">
        <v>60</v>
      </c>
      <c r="K17" s="12"/>
      <c r="M17" s="17">
        <f>IFERROR(ROUND(((D17*0.6*$K$2)+(D17*0.4))*M$3/1.33, 0),0)</f>
        <v>0</v>
      </c>
      <c r="N17" s="17">
        <f t="shared" si="0"/>
        <v>0</v>
      </c>
      <c r="O17" s="17">
        <f t="shared" si="1"/>
        <v>2610</v>
      </c>
      <c r="P17" s="17">
        <f t="shared" si="2"/>
        <v>0</v>
      </c>
      <c r="R17" s="6">
        <f t="shared" si="3"/>
        <v>2610</v>
      </c>
      <c r="S17" s="6">
        <f t="shared" si="4"/>
        <v>2871</v>
      </c>
    </row>
    <row r="18" spans="2:19" x14ac:dyDescent="0.5">
      <c r="B18" s="2"/>
      <c r="C18" s="2"/>
      <c r="D18" s="2"/>
      <c r="E18" s="2"/>
      <c r="F18" s="2"/>
      <c r="G18" s="2"/>
      <c r="H18" s="2"/>
      <c r="I18" s="2"/>
    </row>
    <row r="19" spans="2:19" x14ac:dyDescent="0.5">
      <c r="B19" s="2"/>
      <c r="C19" s="2"/>
      <c r="D19" s="2"/>
      <c r="E19" s="2"/>
      <c r="F19" s="2"/>
      <c r="G19" s="2"/>
      <c r="H19" s="2"/>
      <c r="I19" s="2"/>
    </row>
    <row r="20" spans="2:19" x14ac:dyDescent="0.5">
      <c r="B20" s="1" t="s">
        <v>546</v>
      </c>
      <c r="J20" t="s">
        <v>60</v>
      </c>
    </row>
    <row r="21" spans="2:19" x14ac:dyDescent="0.5">
      <c r="B21" s="1"/>
    </row>
    <row r="22" spans="2:19" x14ac:dyDescent="0.5">
      <c r="B22" s="2" t="s">
        <v>544</v>
      </c>
      <c r="C22" s="2" t="s">
        <v>0</v>
      </c>
      <c r="D22" s="2" t="s">
        <v>1</v>
      </c>
      <c r="E22" s="2" t="s">
        <v>2</v>
      </c>
      <c r="F22" s="2" t="s">
        <v>3</v>
      </c>
      <c r="G22" s="2" t="s">
        <v>4</v>
      </c>
      <c r="H22" s="2"/>
      <c r="I22" s="2" t="s">
        <v>545</v>
      </c>
      <c r="K22" s="2" t="s">
        <v>1103</v>
      </c>
      <c r="M22" s="2" t="s">
        <v>554</v>
      </c>
      <c r="N22" s="2" t="s">
        <v>555</v>
      </c>
      <c r="O22" s="2" t="s">
        <v>556</v>
      </c>
      <c r="P22" s="2" t="s">
        <v>557</v>
      </c>
      <c r="R22" s="2" t="s">
        <v>552</v>
      </c>
      <c r="S22" s="2" t="s">
        <v>553</v>
      </c>
    </row>
    <row r="23" spans="2:19" x14ac:dyDescent="0.5">
      <c r="B23" s="4" t="s">
        <v>166</v>
      </c>
      <c r="C23" s="4" t="s">
        <v>542</v>
      </c>
      <c r="D23" s="6">
        <v>6816</v>
      </c>
      <c r="E23" s="6">
        <v>705.10869565217297</v>
      </c>
      <c r="F23" s="6">
        <v>360</v>
      </c>
      <c r="G23" s="6">
        <v>0</v>
      </c>
      <c r="H23" s="16"/>
      <c r="I23" s="15" t="s">
        <v>541</v>
      </c>
      <c r="J23" t="s">
        <v>60</v>
      </c>
      <c r="K23" s="12"/>
      <c r="M23" s="17">
        <f t="shared" ref="M23:M28" si="5">IFERROR(ROUND(((D23*0.6*$K$2)+(D23*0.4))*M$3/1.82, 0),0)</f>
        <v>0</v>
      </c>
      <c r="N23" s="17">
        <f t="shared" ref="N23:N86" si="6">IFERROR(ROUND(E23*$K$3*N$3, 0), 0)</f>
        <v>0</v>
      </c>
      <c r="O23" s="17">
        <f t="shared" ref="O23:O86" si="7">ROUND((F23/40)*O$3, 0)</f>
        <v>810</v>
      </c>
      <c r="P23" s="17">
        <f t="shared" ref="P23:P86" si="8">ROUND(G23*P$3, 0)</f>
        <v>0</v>
      </c>
      <c r="R23" s="6">
        <f t="shared" ref="R23" si="9">SUM(M23:P23)</f>
        <v>810</v>
      </c>
      <c r="S23" s="6">
        <f t="shared" ref="S23:S86" si="10">ROUND(R23*0.1, 0)+R23</f>
        <v>891</v>
      </c>
    </row>
    <row r="24" spans="2:19" x14ac:dyDescent="0.5">
      <c r="B24" s="4" t="s">
        <v>166</v>
      </c>
      <c r="C24" s="4" t="s">
        <v>540</v>
      </c>
      <c r="D24" s="6">
        <v>3084</v>
      </c>
      <c r="E24" s="6">
        <v>637</v>
      </c>
      <c r="F24" s="6">
        <v>360</v>
      </c>
      <c r="G24" s="6">
        <v>0</v>
      </c>
      <c r="H24" s="16"/>
      <c r="I24" s="15" t="s">
        <v>539</v>
      </c>
      <c r="J24" t="s">
        <v>60</v>
      </c>
      <c r="K24" s="12"/>
      <c r="M24" s="17">
        <f t="shared" si="5"/>
        <v>0</v>
      </c>
      <c r="N24" s="17">
        <f t="shared" si="6"/>
        <v>0</v>
      </c>
      <c r="O24" s="17">
        <f t="shared" si="7"/>
        <v>810</v>
      </c>
      <c r="P24" s="17">
        <f t="shared" si="8"/>
        <v>0</v>
      </c>
      <c r="R24" s="6">
        <f t="shared" ref="R24:R87" si="11">SUM(M24:P24)</f>
        <v>810</v>
      </c>
      <c r="S24" s="6">
        <f t="shared" si="10"/>
        <v>891</v>
      </c>
    </row>
    <row r="25" spans="2:19" x14ac:dyDescent="0.5">
      <c r="B25" s="4" t="s">
        <v>166</v>
      </c>
      <c r="C25" s="4" t="s">
        <v>538</v>
      </c>
      <c r="D25" s="6">
        <v>6816</v>
      </c>
      <c r="E25" s="6">
        <v>445</v>
      </c>
      <c r="F25" s="6">
        <v>280</v>
      </c>
      <c r="G25" s="6">
        <v>0</v>
      </c>
      <c r="H25" s="16"/>
      <c r="I25" s="15">
        <v>20693</v>
      </c>
      <c r="J25" t="s">
        <v>60</v>
      </c>
      <c r="K25" s="12"/>
      <c r="M25" s="17">
        <f t="shared" si="5"/>
        <v>0</v>
      </c>
      <c r="N25" s="17">
        <f t="shared" si="6"/>
        <v>0</v>
      </c>
      <c r="O25" s="17">
        <f t="shared" si="7"/>
        <v>630</v>
      </c>
      <c r="P25" s="17">
        <f t="shared" si="8"/>
        <v>0</v>
      </c>
      <c r="R25" s="6">
        <f t="shared" si="11"/>
        <v>630</v>
      </c>
      <c r="S25" s="6">
        <f t="shared" si="10"/>
        <v>693</v>
      </c>
    </row>
    <row r="26" spans="2:19" x14ac:dyDescent="0.5">
      <c r="B26" s="4" t="s">
        <v>166</v>
      </c>
      <c r="C26" s="4" t="s">
        <v>537</v>
      </c>
      <c r="D26" s="6">
        <v>3084</v>
      </c>
      <c r="E26" s="6">
        <v>552.05128205128199</v>
      </c>
      <c r="F26" s="6">
        <v>400</v>
      </c>
      <c r="G26" s="6">
        <v>0</v>
      </c>
      <c r="H26" s="16"/>
      <c r="I26" s="15" t="s">
        <v>536</v>
      </c>
      <c r="J26" t="s">
        <v>60</v>
      </c>
      <c r="K26" s="12"/>
      <c r="M26" s="17">
        <f t="shared" si="5"/>
        <v>0</v>
      </c>
      <c r="N26" s="17">
        <f t="shared" si="6"/>
        <v>0</v>
      </c>
      <c r="O26" s="17">
        <f t="shared" si="7"/>
        <v>900</v>
      </c>
      <c r="P26" s="17">
        <f t="shared" si="8"/>
        <v>0</v>
      </c>
      <c r="R26" s="6">
        <f t="shared" si="11"/>
        <v>900</v>
      </c>
      <c r="S26" s="6">
        <f t="shared" si="10"/>
        <v>990</v>
      </c>
    </row>
    <row r="27" spans="2:19" x14ac:dyDescent="0.5">
      <c r="B27" s="4" t="s">
        <v>166</v>
      </c>
      <c r="C27" s="4" t="s">
        <v>535</v>
      </c>
      <c r="D27" s="6">
        <v>3084</v>
      </c>
      <c r="E27" s="6">
        <v>562.18638573743897</v>
      </c>
      <c r="F27" s="6">
        <v>240</v>
      </c>
      <c r="G27" s="6">
        <v>0</v>
      </c>
      <c r="H27" s="16"/>
      <c r="I27" s="15" t="s">
        <v>534</v>
      </c>
      <c r="J27" t="s">
        <v>60</v>
      </c>
      <c r="K27" s="12"/>
      <c r="M27" s="17">
        <f t="shared" si="5"/>
        <v>0</v>
      </c>
      <c r="N27" s="17">
        <f t="shared" si="6"/>
        <v>0</v>
      </c>
      <c r="O27" s="17">
        <f t="shared" si="7"/>
        <v>540</v>
      </c>
      <c r="P27" s="17">
        <f t="shared" si="8"/>
        <v>0</v>
      </c>
      <c r="R27" s="6">
        <f t="shared" si="11"/>
        <v>540</v>
      </c>
      <c r="S27" s="6">
        <f t="shared" si="10"/>
        <v>594</v>
      </c>
    </row>
    <row r="28" spans="2:19" x14ac:dyDescent="0.5">
      <c r="B28" s="4" t="s">
        <v>166</v>
      </c>
      <c r="C28" s="4" t="s">
        <v>533</v>
      </c>
      <c r="D28" s="6">
        <v>3084</v>
      </c>
      <c r="E28" s="6">
        <v>557.51250000000005</v>
      </c>
      <c r="F28" s="6">
        <v>200</v>
      </c>
      <c r="G28" s="6">
        <v>130</v>
      </c>
      <c r="H28" s="16"/>
      <c r="I28" s="15" t="s">
        <v>532</v>
      </c>
      <c r="J28" t="s">
        <v>60</v>
      </c>
      <c r="K28" s="12"/>
      <c r="M28" s="17">
        <f t="shared" si="5"/>
        <v>0</v>
      </c>
      <c r="N28" s="17">
        <f t="shared" si="6"/>
        <v>0</v>
      </c>
      <c r="O28" s="17">
        <f t="shared" si="7"/>
        <v>450</v>
      </c>
      <c r="P28" s="17">
        <f t="shared" si="8"/>
        <v>195</v>
      </c>
      <c r="R28" s="6">
        <f t="shared" si="11"/>
        <v>645</v>
      </c>
      <c r="S28" s="6">
        <f t="shared" si="10"/>
        <v>710</v>
      </c>
    </row>
    <row r="29" spans="2:19" x14ac:dyDescent="0.5">
      <c r="B29" s="4" t="s">
        <v>166</v>
      </c>
      <c r="C29" s="4" t="s">
        <v>531</v>
      </c>
      <c r="D29" s="6">
        <v>6816</v>
      </c>
      <c r="E29" s="6">
        <v>559.76319999999998</v>
      </c>
      <c r="F29" s="6">
        <v>280</v>
      </c>
      <c r="G29" s="6">
        <v>0</v>
      </c>
      <c r="H29" s="16"/>
      <c r="I29" s="15" t="s">
        <v>530</v>
      </c>
      <c r="J29" t="s">
        <v>60</v>
      </c>
      <c r="K29" s="12"/>
      <c r="M29" s="17">
        <f>IFERROR(ROUND(((D29*0.6*$K$2)+(D29*0.4))*M$3/1.33, 0),0)</f>
        <v>0</v>
      </c>
      <c r="N29" s="17">
        <f t="shared" si="6"/>
        <v>0</v>
      </c>
      <c r="O29" s="17">
        <f t="shared" si="7"/>
        <v>630</v>
      </c>
      <c r="P29" s="17">
        <f t="shared" si="8"/>
        <v>0</v>
      </c>
      <c r="R29" s="6">
        <f t="shared" si="11"/>
        <v>630</v>
      </c>
      <c r="S29" s="6">
        <f t="shared" si="10"/>
        <v>693</v>
      </c>
    </row>
    <row r="30" spans="2:19" x14ac:dyDescent="0.5">
      <c r="B30" s="4" t="s">
        <v>166</v>
      </c>
      <c r="C30" s="4" t="s">
        <v>529</v>
      </c>
      <c r="D30" s="6">
        <v>12540</v>
      </c>
      <c r="E30" s="6">
        <v>1179.9480000000001</v>
      </c>
      <c r="F30" s="6">
        <v>440</v>
      </c>
      <c r="G30" s="6">
        <v>0</v>
      </c>
      <c r="H30" s="16"/>
      <c r="I30" s="15" t="s">
        <v>528</v>
      </c>
      <c r="J30" t="s">
        <v>60</v>
      </c>
      <c r="K30" s="12"/>
      <c r="M30" s="17">
        <f>IFERROR(ROUND(((D30*0.6*$K$2)+(D30*0.4))*M$3/1.33, 0),0)</f>
        <v>0</v>
      </c>
      <c r="N30" s="17">
        <f t="shared" si="6"/>
        <v>0</v>
      </c>
      <c r="O30" s="17">
        <f t="shared" si="7"/>
        <v>990</v>
      </c>
      <c r="P30" s="17">
        <f t="shared" si="8"/>
        <v>0</v>
      </c>
      <c r="R30" s="6">
        <f t="shared" si="11"/>
        <v>990</v>
      </c>
      <c r="S30" s="6">
        <f t="shared" si="10"/>
        <v>1089</v>
      </c>
    </row>
    <row r="31" spans="2:19" x14ac:dyDescent="0.5">
      <c r="B31" s="4" t="s">
        <v>166</v>
      </c>
      <c r="C31" s="4" t="s">
        <v>527</v>
      </c>
      <c r="D31" s="6">
        <v>12540</v>
      </c>
      <c r="E31" s="6">
        <v>964.905660377358</v>
      </c>
      <c r="F31" s="6">
        <v>280</v>
      </c>
      <c r="G31" s="6">
        <v>0</v>
      </c>
      <c r="H31" s="16"/>
      <c r="I31" s="15" t="s">
        <v>526</v>
      </c>
      <c r="J31" t="s">
        <v>60</v>
      </c>
      <c r="K31" s="12"/>
      <c r="M31" s="17">
        <f>IFERROR(ROUND(((D31*0.6*$K$2)+(D31*0.4))*M$3/1.33, 0),0)</f>
        <v>0</v>
      </c>
      <c r="N31" s="17">
        <f t="shared" si="6"/>
        <v>0</v>
      </c>
      <c r="O31" s="17">
        <f t="shared" si="7"/>
        <v>630</v>
      </c>
      <c r="P31" s="17">
        <f t="shared" si="8"/>
        <v>0</v>
      </c>
      <c r="R31" s="6">
        <f t="shared" si="11"/>
        <v>630</v>
      </c>
      <c r="S31" s="6">
        <f t="shared" si="10"/>
        <v>693</v>
      </c>
    </row>
    <row r="32" spans="2:19" x14ac:dyDescent="0.5">
      <c r="B32" s="4" t="s">
        <v>166</v>
      </c>
      <c r="C32" s="4" t="s">
        <v>525</v>
      </c>
      <c r="D32" s="6">
        <v>2877.28668941979</v>
      </c>
      <c r="E32" s="6">
        <v>310.133105802047</v>
      </c>
      <c r="F32" s="6">
        <v>240</v>
      </c>
      <c r="G32" s="6">
        <v>0</v>
      </c>
      <c r="H32" s="16"/>
      <c r="I32" s="15" t="s">
        <v>524</v>
      </c>
      <c r="J32" t="s">
        <v>60</v>
      </c>
      <c r="K32" s="12"/>
      <c r="M32" s="17">
        <f>IFERROR(ROUND(((D32*0.6*$K$2)+(D32*0.4))*M$3/1.82, 0),0)</f>
        <v>0</v>
      </c>
      <c r="N32" s="17">
        <f t="shared" si="6"/>
        <v>0</v>
      </c>
      <c r="O32" s="17">
        <f t="shared" si="7"/>
        <v>540</v>
      </c>
      <c r="P32" s="17">
        <f t="shared" si="8"/>
        <v>0</v>
      </c>
      <c r="R32" s="6">
        <f t="shared" si="11"/>
        <v>540</v>
      </c>
      <c r="S32" s="6">
        <f t="shared" si="10"/>
        <v>594</v>
      </c>
    </row>
    <row r="33" spans="2:19" x14ac:dyDescent="0.5">
      <c r="B33" s="4" t="s">
        <v>166</v>
      </c>
      <c r="C33" s="4" t="s">
        <v>522</v>
      </c>
      <c r="D33" s="6">
        <v>12540</v>
      </c>
      <c r="E33" s="6">
        <v>1116</v>
      </c>
      <c r="F33" s="6">
        <v>360</v>
      </c>
      <c r="G33" s="6">
        <v>0</v>
      </c>
      <c r="H33" s="16"/>
      <c r="I33" s="15">
        <v>20692</v>
      </c>
      <c r="J33" t="s">
        <v>60</v>
      </c>
      <c r="K33" s="12"/>
      <c r="M33" s="17">
        <f>IFERROR(ROUND(((D33*0.6*$K$2)+(D33*0.4))*M$3/1.33, 0),0)</f>
        <v>0</v>
      </c>
      <c r="N33" s="17">
        <f t="shared" si="6"/>
        <v>0</v>
      </c>
      <c r="O33" s="17">
        <f t="shared" si="7"/>
        <v>810</v>
      </c>
      <c r="P33" s="17">
        <f t="shared" si="8"/>
        <v>0</v>
      </c>
      <c r="R33" s="6">
        <f t="shared" si="11"/>
        <v>810</v>
      </c>
      <c r="S33" s="6">
        <f t="shared" si="10"/>
        <v>891</v>
      </c>
    </row>
    <row r="34" spans="2:19" x14ac:dyDescent="0.5">
      <c r="B34" s="4" t="s">
        <v>166</v>
      </c>
      <c r="C34" s="4" t="s">
        <v>521</v>
      </c>
      <c r="D34" s="6">
        <v>6816</v>
      </c>
      <c r="E34" s="6">
        <v>591</v>
      </c>
      <c r="F34" s="6">
        <v>280</v>
      </c>
      <c r="G34" s="6">
        <v>0</v>
      </c>
      <c r="H34" s="16"/>
      <c r="I34" s="15">
        <v>20690</v>
      </c>
      <c r="J34" t="s">
        <v>60</v>
      </c>
      <c r="K34" s="12"/>
      <c r="M34" s="17">
        <f t="shared" ref="M34:M42" si="12">IFERROR(ROUND(((D34*0.6*$K$2)+(D34*0.4))*M$3/1.82, 0),0)</f>
        <v>0</v>
      </c>
      <c r="N34" s="17">
        <f t="shared" si="6"/>
        <v>0</v>
      </c>
      <c r="O34" s="17">
        <f t="shared" si="7"/>
        <v>630</v>
      </c>
      <c r="P34" s="17">
        <f t="shared" si="8"/>
        <v>0</v>
      </c>
      <c r="R34" s="6">
        <f t="shared" si="11"/>
        <v>630</v>
      </c>
      <c r="S34" s="6">
        <f t="shared" si="10"/>
        <v>693</v>
      </c>
    </row>
    <row r="35" spans="2:19" x14ac:dyDescent="0.5">
      <c r="B35" s="4" t="s">
        <v>166</v>
      </c>
      <c r="C35" s="4" t="s">
        <v>520</v>
      </c>
      <c r="D35" s="6">
        <v>3084</v>
      </c>
      <c r="E35" s="6">
        <v>713.86672398968096</v>
      </c>
      <c r="F35" s="6">
        <v>280</v>
      </c>
      <c r="G35" s="6">
        <v>0</v>
      </c>
      <c r="H35" s="16"/>
      <c r="I35" s="15" t="s">
        <v>519</v>
      </c>
      <c r="J35" t="s">
        <v>60</v>
      </c>
      <c r="K35" s="12"/>
      <c r="M35" s="17">
        <f t="shared" si="12"/>
        <v>0</v>
      </c>
      <c r="N35" s="17">
        <f t="shared" si="6"/>
        <v>0</v>
      </c>
      <c r="O35" s="17">
        <f t="shared" si="7"/>
        <v>630</v>
      </c>
      <c r="P35" s="17">
        <f t="shared" si="8"/>
        <v>0</v>
      </c>
      <c r="R35" s="6">
        <f t="shared" si="11"/>
        <v>630</v>
      </c>
      <c r="S35" s="6">
        <f t="shared" si="10"/>
        <v>693</v>
      </c>
    </row>
    <row r="36" spans="2:19" x14ac:dyDescent="0.5">
      <c r="B36" s="4" t="s">
        <v>166</v>
      </c>
      <c r="C36" s="4" t="s">
        <v>518</v>
      </c>
      <c r="D36" s="6">
        <v>245.12334393216699</v>
      </c>
      <c r="E36" s="6">
        <v>64.8573131955484</v>
      </c>
      <c r="F36" s="6">
        <v>0</v>
      </c>
      <c r="G36" s="6">
        <v>0</v>
      </c>
      <c r="H36" s="16"/>
      <c r="I36" s="15" t="s">
        <v>517</v>
      </c>
      <c r="J36" t="s">
        <v>60</v>
      </c>
      <c r="K36" s="12"/>
      <c r="M36" s="17">
        <f t="shared" si="12"/>
        <v>0</v>
      </c>
      <c r="N36" s="17">
        <f t="shared" si="6"/>
        <v>0</v>
      </c>
      <c r="O36" s="17">
        <f t="shared" si="7"/>
        <v>0</v>
      </c>
      <c r="P36" s="17">
        <f t="shared" si="8"/>
        <v>0</v>
      </c>
      <c r="R36" s="6">
        <f t="shared" si="11"/>
        <v>0</v>
      </c>
      <c r="S36" s="6">
        <f t="shared" si="10"/>
        <v>0</v>
      </c>
    </row>
    <row r="37" spans="2:19" x14ac:dyDescent="0.5">
      <c r="B37" s="4" t="s">
        <v>166</v>
      </c>
      <c r="C37" s="4" t="s">
        <v>516</v>
      </c>
      <c r="D37" s="6">
        <v>0</v>
      </c>
      <c r="E37" s="6">
        <v>91.488407525172207</v>
      </c>
      <c r="F37" s="6">
        <v>0</v>
      </c>
      <c r="G37" s="6">
        <v>0</v>
      </c>
      <c r="H37" s="16"/>
      <c r="I37" s="15" t="s">
        <v>515</v>
      </c>
      <c r="J37" t="s">
        <v>60</v>
      </c>
      <c r="K37" s="12"/>
      <c r="M37" s="17">
        <f t="shared" si="12"/>
        <v>0</v>
      </c>
      <c r="N37" s="17">
        <f t="shared" si="6"/>
        <v>0</v>
      </c>
      <c r="O37" s="17">
        <f t="shared" si="7"/>
        <v>0</v>
      </c>
      <c r="P37" s="17">
        <f t="shared" si="8"/>
        <v>0</v>
      </c>
      <c r="R37" s="6">
        <f t="shared" si="11"/>
        <v>0</v>
      </c>
      <c r="S37" s="6">
        <f t="shared" si="10"/>
        <v>0</v>
      </c>
    </row>
    <row r="38" spans="2:19" x14ac:dyDescent="0.5">
      <c r="B38" s="4" t="s">
        <v>166</v>
      </c>
      <c r="C38" s="4" t="s">
        <v>514</v>
      </c>
      <c r="D38" s="6">
        <v>6816</v>
      </c>
      <c r="E38" s="6">
        <v>993</v>
      </c>
      <c r="F38" s="6">
        <v>240</v>
      </c>
      <c r="G38" s="6">
        <v>0</v>
      </c>
      <c r="H38" s="16"/>
      <c r="I38" s="15">
        <v>29899</v>
      </c>
      <c r="J38" t="s">
        <v>60</v>
      </c>
      <c r="K38" s="12"/>
      <c r="M38" s="17">
        <f t="shared" si="12"/>
        <v>0</v>
      </c>
      <c r="N38" s="17">
        <f t="shared" si="6"/>
        <v>0</v>
      </c>
      <c r="O38" s="17">
        <f t="shared" si="7"/>
        <v>540</v>
      </c>
      <c r="P38" s="17">
        <f t="shared" si="8"/>
        <v>0</v>
      </c>
      <c r="R38" s="6">
        <f t="shared" si="11"/>
        <v>540</v>
      </c>
      <c r="S38" s="6">
        <f t="shared" si="10"/>
        <v>594</v>
      </c>
    </row>
    <row r="39" spans="2:19" x14ac:dyDescent="0.5">
      <c r="B39" s="4" t="s">
        <v>166</v>
      </c>
      <c r="C39" s="4" t="s">
        <v>513</v>
      </c>
      <c r="D39" s="6">
        <v>6816</v>
      </c>
      <c r="E39" s="6">
        <v>907</v>
      </c>
      <c r="F39" s="6">
        <v>440</v>
      </c>
      <c r="G39" s="6">
        <v>0</v>
      </c>
      <c r="H39" s="16"/>
      <c r="I39" s="15">
        <v>29828</v>
      </c>
      <c r="J39" t="s">
        <v>60</v>
      </c>
      <c r="K39" s="12"/>
      <c r="M39" s="17">
        <f t="shared" si="12"/>
        <v>0</v>
      </c>
      <c r="N39" s="17">
        <f t="shared" si="6"/>
        <v>0</v>
      </c>
      <c r="O39" s="17">
        <f t="shared" si="7"/>
        <v>990</v>
      </c>
      <c r="P39" s="17">
        <f t="shared" si="8"/>
        <v>0</v>
      </c>
      <c r="R39" s="6">
        <f t="shared" si="11"/>
        <v>990</v>
      </c>
      <c r="S39" s="6">
        <f t="shared" si="10"/>
        <v>1089</v>
      </c>
    </row>
    <row r="40" spans="2:19" x14ac:dyDescent="0.5">
      <c r="B40" s="4" t="s">
        <v>166</v>
      </c>
      <c r="C40" s="4" t="s">
        <v>512</v>
      </c>
      <c r="D40" s="6">
        <v>6816</v>
      </c>
      <c r="E40" s="6">
        <v>775</v>
      </c>
      <c r="F40" s="6">
        <v>320</v>
      </c>
      <c r="G40" s="6">
        <v>0</v>
      </c>
      <c r="H40" s="16"/>
      <c r="I40" s="15">
        <v>29855</v>
      </c>
      <c r="J40" t="s">
        <v>60</v>
      </c>
      <c r="K40" s="12"/>
      <c r="M40" s="17">
        <f t="shared" si="12"/>
        <v>0</v>
      </c>
      <c r="N40" s="17">
        <f t="shared" si="6"/>
        <v>0</v>
      </c>
      <c r="O40" s="17">
        <f t="shared" si="7"/>
        <v>720</v>
      </c>
      <c r="P40" s="17">
        <f t="shared" si="8"/>
        <v>0</v>
      </c>
      <c r="R40" s="6">
        <f t="shared" si="11"/>
        <v>720</v>
      </c>
      <c r="S40" s="6">
        <f t="shared" si="10"/>
        <v>792</v>
      </c>
    </row>
    <row r="41" spans="2:19" x14ac:dyDescent="0.5">
      <c r="B41" s="4" t="s">
        <v>166</v>
      </c>
      <c r="C41" s="4" t="s">
        <v>511</v>
      </c>
      <c r="D41" s="6">
        <v>1531</v>
      </c>
      <c r="E41" s="6">
        <v>858.26315789473597</v>
      </c>
      <c r="F41" s="6">
        <v>320</v>
      </c>
      <c r="G41" s="6">
        <v>0</v>
      </c>
      <c r="H41" s="16"/>
      <c r="I41" s="15" t="s">
        <v>510</v>
      </c>
      <c r="J41" t="s">
        <v>60</v>
      </c>
      <c r="K41" s="12"/>
      <c r="M41" s="17">
        <f t="shared" si="12"/>
        <v>0</v>
      </c>
      <c r="N41" s="17">
        <f t="shared" si="6"/>
        <v>0</v>
      </c>
      <c r="O41" s="17">
        <f t="shared" si="7"/>
        <v>720</v>
      </c>
      <c r="P41" s="17">
        <f t="shared" si="8"/>
        <v>0</v>
      </c>
      <c r="R41" s="6">
        <f t="shared" si="11"/>
        <v>720</v>
      </c>
      <c r="S41" s="6">
        <f t="shared" si="10"/>
        <v>792</v>
      </c>
    </row>
    <row r="42" spans="2:19" x14ac:dyDescent="0.5">
      <c r="B42" s="4" t="s">
        <v>166</v>
      </c>
      <c r="C42" s="4" t="s">
        <v>509</v>
      </c>
      <c r="D42" s="6">
        <v>6816</v>
      </c>
      <c r="E42" s="6">
        <v>743.51029055690003</v>
      </c>
      <c r="F42" s="6">
        <v>360</v>
      </c>
      <c r="G42" s="6">
        <v>0</v>
      </c>
      <c r="H42" s="16"/>
      <c r="I42" s="15" t="s">
        <v>508</v>
      </c>
      <c r="J42" t="s">
        <v>60</v>
      </c>
      <c r="K42" s="12"/>
      <c r="M42" s="17">
        <f t="shared" si="12"/>
        <v>0</v>
      </c>
      <c r="N42" s="17">
        <f t="shared" si="6"/>
        <v>0</v>
      </c>
      <c r="O42" s="17">
        <f t="shared" si="7"/>
        <v>810</v>
      </c>
      <c r="P42" s="17">
        <f t="shared" si="8"/>
        <v>0</v>
      </c>
      <c r="R42" s="6">
        <f t="shared" si="11"/>
        <v>810</v>
      </c>
      <c r="S42" s="6">
        <f t="shared" si="10"/>
        <v>891</v>
      </c>
    </row>
    <row r="43" spans="2:19" x14ac:dyDescent="0.5">
      <c r="B43" s="4" t="s">
        <v>166</v>
      </c>
      <c r="C43" s="4" t="s">
        <v>507</v>
      </c>
      <c r="D43" s="6">
        <v>18199</v>
      </c>
      <c r="E43" s="6">
        <v>1879.8781633185399</v>
      </c>
      <c r="F43" s="6">
        <v>800</v>
      </c>
      <c r="G43" s="6">
        <v>0</v>
      </c>
      <c r="H43" s="16"/>
      <c r="I43" s="15" t="s">
        <v>506</v>
      </c>
      <c r="J43" t="s">
        <v>60</v>
      </c>
      <c r="K43" s="12"/>
      <c r="M43" s="17">
        <f>IFERROR(ROUND(((D43*0.6*$K$2)+(D43*0.4))*M$3/1.33, 0),0)</f>
        <v>0</v>
      </c>
      <c r="N43" s="17">
        <f t="shared" si="6"/>
        <v>0</v>
      </c>
      <c r="O43" s="17">
        <f t="shared" si="7"/>
        <v>1800</v>
      </c>
      <c r="P43" s="17">
        <f t="shared" si="8"/>
        <v>0</v>
      </c>
      <c r="R43" s="6">
        <f t="shared" si="11"/>
        <v>1800</v>
      </c>
      <c r="S43" s="6">
        <f t="shared" si="10"/>
        <v>1980</v>
      </c>
    </row>
    <row r="44" spans="2:19" x14ac:dyDescent="0.5">
      <c r="B44" s="4" t="s">
        <v>166</v>
      </c>
      <c r="C44" s="4" t="s">
        <v>505</v>
      </c>
      <c r="D44" s="6">
        <v>18199</v>
      </c>
      <c r="E44" s="6">
        <v>1924</v>
      </c>
      <c r="F44" s="6">
        <v>760</v>
      </c>
      <c r="G44" s="6">
        <v>0</v>
      </c>
      <c r="H44" s="16"/>
      <c r="I44" s="15" t="s">
        <v>504</v>
      </c>
      <c r="J44" t="s">
        <v>60</v>
      </c>
      <c r="K44" s="12"/>
      <c r="M44" s="17">
        <f>IFERROR(ROUND(((D44*0.6*$K$2)+(D44*0.4))*M$3/1.33, 0),0)</f>
        <v>0</v>
      </c>
      <c r="N44" s="17">
        <f t="shared" si="6"/>
        <v>0</v>
      </c>
      <c r="O44" s="17">
        <f t="shared" si="7"/>
        <v>1710</v>
      </c>
      <c r="P44" s="17">
        <f t="shared" si="8"/>
        <v>0</v>
      </c>
      <c r="R44" s="6">
        <f t="shared" si="11"/>
        <v>1710</v>
      </c>
      <c r="S44" s="6">
        <f t="shared" si="10"/>
        <v>1881</v>
      </c>
    </row>
    <row r="45" spans="2:19" x14ac:dyDescent="0.5">
      <c r="B45" s="4" t="s">
        <v>166</v>
      </c>
      <c r="C45" s="4" t="s">
        <v>503</v>
      </c>
      <c r="D45" s="6">
        <v>3084</v>
      </c>
      <c r="E45" s="6">
        <v>546.66129032258004</v>
      </c>
      <c r="F45" s="6">
        <v>240</v>
      </c>
      <c r="G45" s="6">
        <v>130</v>
      </c>
      <c r="H45" s="16"/>
      <c r="I45" s="15" t="s">
        <v>502</v>
      </c>
      <c r="J45" t="s">
        <v>60</v>
      </c>
      <c r="K45" s="12"/>
      <c r="M45" s="17">
        <f t="shared" ref="M45:M81" si="13">IFERROR(ROUND(((D45*0.6*$K$2)+(D45*0.4))*M$3/1.82, 0),0)</f>
        <v>0</v>
      </c>
      <c r="N45" s="17">
        <f t="shared" si="6"/>
        <v>0</v>
      </c>
      <c r="O45" s="17">
        <f t="shared" si="7"/>
        <v>540</v>
      </c>
      <c r="P45" s="17">
        <f t="shared" si="8"/>
        <v>195</v>
      </c>
      <c r="R45" s="6">
        <f t="shared" si="11"/>
        <v>735</v>
      </c>
      <c r="S45" s="6">
        <f t="shared" si="10"/>
        <v>809</v>
      </c>
    </row>
    <row r="46" spans="2:19" x14ac:dyDescent="0.5">
      <c r="B46" s="4" t="s">
        <v>166</v>
      </c>
      <c r="C46" s="4" t="s">
        <v>501</v>
      </c>
      <c r="D46" s="6">
        <v>6816</v>
      </c>
      <c r="E46" s="6">
        <v>230.04054054054001</v>
      </c>
      <c r="F46" s="6">
        <v>200</v>
      </c>
      <c r="G46" s="6">
        <v>0</v>
      </c>
      <c r="H46" s="16"/>
      <c r="I46" s="15" t="s">
        <v>500</v>
      </c>
      <c r="J46" t="s">
        <v>60</v>
      </c>
      <c r="K46" s="12"/>
      <c r="M46" s="17">
        <f t="shared" si="13"/>
        <v>0</v>
      </c>
      <c r="N46" s="17">
        <f t="shared" si="6"/>
        <v>0</v>
      </c>
      <c r="O46" s="17">
        <f t="shared" si="7"/>
        <v>450</v>
      </c>
      <c r="P46" s="17">
        <f t="shared" si="8"/>
        <v>0</v>
      </c>
      <c r="R46" s="6">
        <f t="shared" si="11"/>
        <v>450</v>
      </c>
      <c r="S46" s="6">
        <f t="shared" si="10"/>
        <v>495</v>
      </c>
    </row>
    <row r="47" spans="2:19" x14ac:dyDescent="0.5">
      <c r="B47" s="4" t="s">
        <v>166</v>
      </c>
      <c r="C47" s="4" t="s">
        <v>499</v>
      </c>
      <c r="D47" s="6">
        <v>6816</v>
      </c>
      <c r="E47" s="6">
        <v>556.09899175068699</v>
      </c>
      <c r="F47" s="6">
        <v>280</v>
      </c>
      <c r="G47" s="6">
        <v>0</v>
      </c>
      <c r="H47" s="16"/>
      <c r="I47" s="15" t="s">
        <v>498</v>
      </c>
      <c r="J47" t="s">
        <v>60</v>
      </c>
      <c r="K47" s="12"/>
      <c r="M47" s="17">
        <f t="shared" si="13"/>
        <v>0</v>
      </c>
      <c r="N47" s="17">
        <f t="shared" si="6"/>
        <v>0</v>
      </c>
      <c r="O47" s="17">
        <f t="shared" si="7"/>
        <v>630</v>
      </c>
      <c r="P47" s="17">
        <f t="shared" si="8"/>
        <v>0</v>
      </c>
      <c r="R47" s="6">
        <f t="shared" si="11"/>
        <v>630</v>
      </c>
      <c r="S47" s="6">
        <f t="shared" si="10"/>
        <v>693</v>
      </c>
    </row>
    <row r="48" spans="2:19" x14ac:dyDescent="0.5">
      <c r="B48" s="4" t="s">
        <v>166</v>
      </c>
      <c r="C48" s="4" t="s">
        <v>497</v>
      </c>
      <c r="D48" s="6">
        <v>3084</v>
      </c>
      <c r="E48" s="6">
        <v>492.77855153203302</v>
      </c>
      <c r="F48" s="6">
        <v>280</v>
      </c>
      <c r="G48" s="6">
        <v>0</v>
      </c>
      <c r="H48" s="16"/>
      <c r="I48" s="15" t="s">
        <v>496</v>
      </c>
      <c r="J48" t="s">
        <v>60</v>
      </c>
      <c r="K48" s="12"/>
      <c r="M48" s="17">
        <f t="shared" si="13"/>
        <v>0</v>
      </c>
      <c r="N48" s="17">
        <f t="shared" si="6"/>
        <v>0</v>
      </c>
      <c r="O48" s="17">
        <f t="shared" si="7"/>
        <v>630</v>
      </c>
      <c r="P48" s="17">
        <f t="shared" si="8"/>
        <v>0</v>
      </c>
      <c r="R48" s="6">
        <f t="shared" si="11"/>
        <v>630</v>
      </c>
      <c r="S48" s="6">
        <f t="shared" si="10"/>
        <v>693</v>
      </c>
    </row>
    <row r="49" spans="2:19" x14ac:dyDescent="0.5">
      <c r="B49" s="4" t="s">
        <v>166</v>
      </c>
      <c r="C49" s="4" t="s">
        <v>495</v>
      </c>
      <c r="D49" s="6">
        <v>3084</v>
      </c>
      <c r="E49" s="6">
        <v>486</v>
      </c>
      <c r="F49" s="6">
        <v>280</v>
      </c>
      <c r="G49" s="6">
        <v>0</v>
      </c>
      <c r="H49" s="16"/>
      <c r="I49" s="15">
        <v>26608</v>
      </c>
      <c r="J49" t="s">
        <v>60</v>
      </c>
      <c r="K49" s="12"/>
      <c r="M49" s="17">
        <f t="shared" si="13"/>
        <v>0</v>
      </c>
      <c r="N49" s="17">
        <f t="shared" si="6"/>
        <v>0</v>
      </c>
      <c r="O49" s="17">
        <f t="shared" si="7"/>
        <v>630</v>
      </c>
      <c r="P49" s="17">
        <f t="shared" si="8"/>
        <v>0</v>
      </c>
      <c r="R49" s="6">
        <f t="shared" si="11"/>
        <v>630</v>
      </c>
      <c r="S49" s="6">
        <f t="shared" si="10"/>
        <v>693</v>
      </c>
    </row>
    <row r="50" spans="2:19" x14ac:dyDescent="0.5">
      <c r="B50" s="4" t="s">
        <v>166</v>
      </c>
      <c r="C50" s="4" t="s">
        <v>494</v>
      </c>
      <c r="D50" s="6">
        <v>3084</v>
      </c>
      <c r="E50" s="6">
        <v>679</v>
      </c>
      <c r="F50" s="6">
        <v>200</v>
      </c>
      <c r="G50" s="6">
        <v>0</v>
      </c>
      <c r="H50" s="16"/>
      <c r="I50" s="15">
        <v>26520</v>
      </c>
      <c r="J50" t="s">
        <v>60</v>
      </c>
      <c r="K50" s="12"/>
      <c r="M50" s="17">
        <f t="shared" si="13"/>
        <v>0</v>
      </c>
      <c r="N50" s="17">
        <f t="shared" si="6"/>
        <v>0</v>
      </c>
      <c r="O50" s="17">
        <f t="shared" si="7"/>
        <v>450</v>
      </c>
      <c r="P50" s="17">
        <f t="shared" si="8"/>
        <v>0</v>
      </c>
      <c r="R50" s="6">
        <f t="shared" si="11"/>
        <v>450</v>
      </c>
      <c r="S50" s="6">
        <f t="shared" si="10"/>
        <v>495</v>
      </c>
    </row>
    <row r="51" spans="2:19" x14ac:dyDescent="0.5">
      <c r="B51" s="4" t="s">
        <v>166</v>
      </c>
      <c r="C51" s="4" t="s">
        <v>493</v>
      </c>
      <c r="D51" s="6">
        <v>3084</v>
      </c>
      <c r="E51" s="6">
        <v>741.96774193548299</v>
      </c>
      <c r="F51" s="6">
        <v>200</v>
      </c>
      <c r="G51" s="6">
        <v>0</v>
      </c>
      <c r="H51" s="16"/>
      <c r="I51" s="15" t="s">
        <v>492</v>
      </c>
      <c r="J51" t="s">
        <v>60</v>
      </c>
      <c r="K51" s="12"/>
      <c r="M51" s="17">
        <f t="shared" si="13"/>
        <v>0</v>
      </c>
      <c r="N51" s="17">
        <f t="shared" si="6"/>
        <v>0</v>
      </c>
      <c r="O51" s="17">
        <f t="shared" si="7"/>
        <v>450</v>
      </c>
      <c r="P51" s="17">
        <f t="shared" si="8"/>
        <v>0</v>
      </c>
      <c r="R51" s="6">
        <f t="shared" si="11"/>
        <v>450</v>
      </c>
      <c r="S51" s="6">
        <f t="shared" si="10"/>
        <v>495</v>
      </c>
    </row>
    <row r="52" spans="2:19" x14ac:dyDescent="0.5">
      <c r="B52" s="4" t="s">
        <v>166</v>
      </c>
      <c r="C52" s="4" t="s">
        <v>491</v>
      </c>
      <c r="D52" s="6">
        <v>3084</v>
      </c>
      <c r="E52" s="6">
        <v>332</v>
      </c>
      <c r="F52" s="6">
        <v>200</v>
      </c>
      <c r="G52" s="6">
        <v>0</v>
      </c>
      <c r="H52" s="16"/>
      <c r="I52" s="15">
        <v>28270</v>
      </c>
      <c r="J52" t="s">
        <v>60</v>
      </c>
      <c r="K52" s="12"/>
      <c r="M52" s="17">
        <f t="shared" si="13"/>
        <v>0</v>
      </c>
      <c r="N52" s="17">
        <f t="shared" si="6"/>
        <v>0</v>
      </c>
      <c r="O52" s="17">
        <f t="shared" si="7"/>
        <v>450</v>
      </c>
      <c r="P52" s="17">
        <f t="shared" si="8"/>
        <v>0</v>
      </c>
      <c r="R52" s="6">
        <f t="shared" si="11"/>
        <v>450</v>
      </c>
      <c r="S52" s="6">
        <f t="shared" si="10"/>
        <v>495</v>
      </c>
    </row>
    <row r="53" spans="2:19" x14ac:dyDescent="0.5">
      <c r="B53" s="4" t="s">
        <v>166</v>
      </c>
      <c r="C53" s="4" t="s">
        <v>489</v>
      </c>
      <c r="D53" s="6">
        <v>3084</v>
      </c>
      <c r="E53" s="6">
        <v>589.53483146067401</v>
      </c>
      <c r="F53" s="6">
        <v>360</v>
      </c>
      <c r="G53" s="6">
        <v>0</v>
      </c>
      <c r="H53" s="16"/>
      <c r="I53" s="15" t="s">
        <v>488</v>
      </c>
      <c r="J53" t="s">
        <v>60</v>
      </c>
      <c r="K53" s="12"/>
      <c r="M53" s="17">
        <f t="shared" si="13"/>
        <v>0</v>
      </c>
      <c r="N53" s="17">
        <f t="shared" si="6"/>
        <v>0</v>
      </c>
      <c r="O53" s="17">
        <f t="shared" si="7"/>
        <v>810</v>
      </c>
      <c r="P53" s="17">
        <f t="shared" si="8"/>
        <v>0</v>
      </c>
      <c r="R53" s="6">
        <f t="shared" si="11"/>
        <v>810</v>
      </c>
      <c r="S53" s="6">
        <f t="shared" si="10"/>
        <v>891</v>
      </c>
    </row>
    <row r="54" spans="2:19" x14ac:dyDescent="0.5">
      <c r="B54" s="4" t="s">
        <v>166</v>
      </c>
      <c r="C54" s="4" t="s">
        <v>487</v>
      </c>
      <c r="D54" s="6">
        <v>0</v>
      </c>
      <c r="E54" s="6">
        <v>434.80307806415698</v>
      </c>
      <c r="F54" s="6">
        <v>0</v>
      </c>
      <c r="G54" s="6">
        <v>0</v>
      </c>
      <c r="H54" s="16"/>
      <c r="I54" s="15" t="s">
        <v>486</v>
      </c>
      <c r="J54" t="s">
        <v>60</v>
      </c>
      <c r="K54" s="12"/>
      <c r="M54" s="17">
        <f t="shared" si="13"/>
        <v>0</v>
      </c>
      <c r="N54" s="17">
        <f t="shared" si="6"/>
        <v>0</v>
      </c>
      <c r="O54" s="17">
        <f t="shared" si="7"/>
        <v>0</v>
      </c>
      <c r="P54" s="17">
        <f t="shared" si="8"/>
        <v>0</v>
      </c>
      <c r="R54" s="6">
        <f t="shared" si="11"/>
        <v>0</v>
      </c>
      <c r="S54" s="6">
        <f t="shared" si="10"/>
        <v>0</v>
      </c>
    </row>
    <row r="55" spans="2:19" x14ac:dyDescent="0.5">
      <c r="B55" s="4" t="s">
        <v>166</v>
      </c>
      <c r="C55" s="4" t="s">
        <v>485</v>
      </c>
      <c r="D55" s="6">
        <v>1531</v>
      </c>
      <c r="E55" s="6">
        <v>505.98735907072</v>
      </c>
      <c r="F55" s="6">
        <v>200</v>
      </c>
      <c r="G55" s="6">
        <v>0</v>
      </c>
      <c r="H55" s="16"/>
      <c r="I55" s="15" t="s">
        <v>484</v>
      </c>
      <c r="J55" t="s">
        <v>60</v>
      </c>
      <c r="K55" s="12"/>
      <c r="M55" s="17">
        <f t="shared" si="13"/>
        <v>0</v>
      </c>
      <c r="N55" s="17">
        <f t="shared" si="6"/>
        <v>0</v>
      </c>
      <c r="O55" s="17">
        <f t="shared" si="7"/>
        <v>450</v>
      </c>
      <c r="P55" s="17">
        <f t="shared" si="8"/>
        <v>0</v>
      </c>
      <c r="R55" s="6">
        <f t="shared" si="11"/>
        <v>450</v>
      </c>
      <c r="S55" s="6">
        <f t="shared" si="10"/>
        <v>495</v>
      </c>
    </row>
    <row r="56" spans="2:19" x14ac:dyDescent="0.5">
      <c r="B56" s="4" t="s">
        <v>166</v>
      </c>
      <c r="C56" s="4" t="s">
        <v>483</v>
      </c>
      <c r="D56" s="6">
        <v>225</v>
      </c>
      <c r="E56" s="6">
        <v>347.10182767624002</v>
      </c>
      <c r="F56" s="6">
        <v>0</v>
      </c>
      <c r="G56" s="6">
        <v>0</v>
      </c>
      <c r="H56" s="16"/>
      <c r="I56" s="15" t="s">
        <v>482</v>
      </c>
      <c r="J56" t="s">
        <v>60</v>
      </c>
      <c r="K56" s="12"/>
      <c r="M56" s="17">
        <f t="shared" si="13"/>
        <v>0</v>
      </c>
      <c r="N56" s="17">
        <f t="shared" si="6"/>
        <v>0</v>
      </c>
      <c r="O56" s="17">
        <f t="shared" si="7"/>
        <v>0</v>
      </c>
      <c r="P56" s="17">
        <f t="shared" si="8"/>
        <v>0</v>
      </c>
      <c r="R56" s="6">
        <f t="shared" si="11"/>
        <v>0</v>
      </c>
      <c r="S56" s="6">
        <f t="shared" si="10"/>
        <v>0</v>
      </c>
    </row>
    <row r="57" spans="2:19" x14ac:dyDescent="0.5">
      <c r="B57" s="4" t="s">
        <v>166</v>
      </c>
      <c r="C57" s="4" t="s">
        <v>481</v>
      </c>
      <c r="D57" s="6">
        <v>0</v>
      </c>
      <c r="E57" s="6">
        <v>144.13372093023199</v>
      </c>
      <c r="F57" s="6">
        <v>0</v>
      </c>
      <c r="G57" s="6">
        <v>0</v>
      </c>
      <c r="H57" s="16"/>
      <c r="I57" s="15" t="s">
        <v>480</v>
      </c>
      <c r="J57" t="s">
        <v>60</v>
      </c>
      <c r="K57" s="12"/>
      <c r="M57" s="17">
        <f t="shared" si="13"/>
        <v>0</v>
      </c>
      <c r="N57" s="17">
        <f t="shared" si="6"/>
        <v>0</v>
      </c>
      <c r="O57" s="17">
        <f t="shared" si="7"/>
        <v>0</v>
      </c>
      <c r="P57" s="17">
        <f t="shared" si="8"/>
        <v>0</v>
      </c>
      <c r="R57" s="6">
        <f t="shared" si="11"/>
        <v>0</v>
      </c>
      <c r="S57" s="6">
        <f t="shared" si="10"/>
        <v>0</v>
      </c>
    </row>
    <row r="58" spans="2:19" x14ac:dyDescent="0.5">
      <c r="B58" s="4" t="s">
        <v>166</v>
      </c>
      <c r="C58" s="4" t="s">
        <v>479</v>
      </c>
      <c r="D58" s="6">
        <v>0</v>
      </c>
      <c r="E58" s="6">
        <v>158.507692307692</v>
      </c>
      <c r="F58" s="6">
        <v>0</v>
      </c>
      <c r="G58" s="6">
        <v>0</v>
      </c>
      <c r="H58" s="16"/>
      <c r="I58" s="15" t="s">
        <v>478</v>
      </c>
      <c r="J58" t="s">
        <v>60</v>
      </c>
      <c r="K58" s="12"/>
      <c r="M58" s="17">
        <f t="shared" si="13"/>
        <v>0</v>
      </c>
      <c r="N58" s="17">
        <f t="shared" si="6"/>
        <v>0</v>
      </c>
      <c r="O58" s="17">
        <f t="shared" si="7"/>
        <v>0</v>
      </c>
      <c r="P58" s="17">
        <f t="shared" si="8"/>
        <v>0</v>
      </c>
      <c r="R58" s="6">
        <f t="shared" si="11"/>
        <v>0</v>
      </c>
      <c r="S58" s="6">
        <f t="shared" si="10"/>
        <v>0</v>
      </c>
    </row>
    <row r="59" spans="2:19" x14ac:dyDescent="0.5">
      <c r="B59" s="4" t="s">
        <v>166</v>
      </c>
      <c r="C59" s="4" t="s">
        <v>477</v>
      </c>
      <c r="D59" s="6">
        <v>1841.6</v>
      </c>
      <c r="E59" s="6">
        <v>293.72000000000003</v>
      </c>
      <c r="F59" s="6">
        <v>0</v>
      </c>
      <c r="G59" s="6">
        <v>0</v>
      </c>
      <c r="H59" s="16"/>
      <c r="I59" s="15" t="s">
        <v>476</v>
      </c>
      <c r="J59" t="s">
        <v>60</v>
      </c>
      <c r="K59" s="12"/>
      <c r="M59" s="17">
        <f t="shared" si="13"/>
        <v>0</v>
      </c>
      <c r="N59" s="17">
        <f t="shared" si="6"/>
        <v>0</v>
      </c>
      <c r="O59" s="17">
        <f t="shared" si="7"/>
        <v>0</v>
      </c>
      <c r="P59" s="17">
        <f t="shared" si="8"/>
        <v>0</v>
      </c>
      <c r="R59" s="6">
        <f t="shared" si="11"/>
        <v>0</v>
      </c>
      <c r="S59" s="6">
        <f t="shared" si="10"/>
        <v>0</v>
      </c>
    </row>
    <row r="60" spans="2:19" x14ac:dyDescent="0.5">
      <c r="B60" s="4" t="s">
        <v>166</v>
      </c>
      <c r="C60" s="4" t="s">
        <v>475</v>
      </c>
      <c r="D60" s="6">
        <v>1653.1460674157299</v>
      </c>
      <c r="E60" s="6">
        <v>369.168539325842</v>
      </c>
      <c r="F60" s="6">
        <v>0</v>
      </c>
      <c r="G60" s="6">
        <v>0</v>
      </c>
      <c r="H60" s="16"/>
      <c r="I60" s="15" t="s">
        <v>474</v>
      </c>
      <c r="J60" t="s">
        <v>60</v>
      </c>
      <c r="K60" s="12"/>
      <c r="M60" s="17">
        <f t="shared" si="13"/>
        <v>0</v>
      </c>
      <c r="N60" s="17">
        <f t="shared" si="6"/>
        <v>0</v>
      </c>
      <c r="O60" s="17">
        <f t="shared" si="7"/>
        <v>0</v>
      </c>
      <c r="P60" s="17">
        <f t="shared" si="8"/>
        <v>0</v>
      </c>
      <c r="R60" s="6">
        <f t="shared" si="11"/>
        <v>0</v>
      </c>
      <c r="S60" s="6">
        <f t="shared" si="10"/>
        <v>0</v>
      </c>
    </row>
    <row r="61" spans="2:19" x14ac:dyDescent="0.5">
      <c r="B61" s="4" t="s">
        <v>166</v>
      </c>
      <c r="C61" s="4" t="s">
        <v>473</v>
      </c>
      <c r="D61" s="6">
        <v>0</v>
      </c>
      <c r="E61" s="6">
        <v>276.65008576329302</v>
      </c>
      <c r="F61" s="6">
        <v>0</v>
      </c>
      <c r="G61" s="6">
        <v>0</v>
      </c>
      <c r="H61" s="16"/>
      <c r="I61" s="15" t="s">
        <v>472</v>
      </c>
      <c r="J61" t="s">
        <v>60</v>
      </c>
      <c r="K61" s="12"/>
      <c r="M61" s="17">
        <f t="shared" si="13"/>
        <v>0</v>
      </c>
      <c r="N61" s="17">
        <f t="shared" si="6"/>
        <v>0</v>
      </c>
      <c r="O61" s="17">
        <f t="shared" si="7"/>
        <v>0</v>
      </c>
      <c r="P61" s="17">
        <f t="shared" si="8"/>
        <v>0</v>
      </c>
      <c r="R61" s="6">
        <f t="shared" si="11"/>
        <v>0</v>
      </c>
      <c r="S61" s="6">
        <f t="shared" si="10"/>
        <v>0</v>
      </c>
    </row>
    <row r="62" spans="2:19" x14ac:dyDescent="0.5">
      <c r="B62" s="4" t="s">
        <v>166</v>
      </c>
      <c r="C62" s="4" t="s">
        <v>471</v>
      </c>
      <c r="D62" s="6">
        <v>0</v>
      </c>
      <c r="E62" s="6">
        <v>375.50754458161799</v>
      </c>
      <c r="F62" s="6">
        <v>0</v>
      </c>
      <c r="G62" s="6">
        <v>0</v>
      </c>
      <c r="H62" s="16"/>
      <c r="I62" s="15" t="s">
        <v>470</v>
      </c>
      <c r="J62" t="s">
        <v>60</v>
      </c>
      <c r="K62" s="12"/>
      <c r="M62" s="17">
        <f t="shared" si="13"/>
        <v>0</v>
      </c>
      <c r="N62" s="17">
        <f t="shared" si="6"/>
        <v>0</v>
      </c>
      <c r="O62" s="17">
        <f t="shared" si="7"/>
        <v>0</v>
      </c>
      <c r="P62" s="17">
        <f t="shared" si="8"/>
        <v>0</v>
      </c>
      <c r="R62" s="6">
        <f t="shared" si="11"/>
        <v>0</v>
      </c>
      <c r="S62" s="6">
        <f t="shared" si="10"/>
        <v>0</v>
      </c>
    </row>
    <row r="63" spans="2:19" x14ac:dyDescent="0.5">
      <c r="B63" s="4" t="s">
        <v>166</v>
      </c>
      <c r="C63" s="4" t="s">
        <v>469</v>
      </c>
      <c r="D63" s="6">
        <v>2008.1265060240901</v>
      </c>
      <c r="E63" s="6">
        <v>677.01204819277098</v>
      </c>
      <c r="F63" s="6">
        <v>0</v>
      </c>
      <c r="G63" s="6">
        <v>0</v>
      </c>
      <c r="H63" s="16"/>
      <c r="I63" s="15" t="s">
        <v>468</v>
      </c>
      <c r="J63" t="s">
        <v>60</v>
      </c>
      <c r="K63" s="12"/>
      <c r="M63" s="17">
        <f t="shared" si="13"/>
        <v>0</v>
      </c>
      <c r="N63" s="17">
        <f t="shared" si="6"/>
        <v>0</v>
      </c>
      <c r="O63" s="17">
        <f t="shared" si="7"/>
        <v>0</v>
      </c>
      <c r="P63" s="17">
        <f t="shared" si="8"/>
        <v>0</v>
      </c>
      <c r="R63" s="6">
        <f t="shared" si="11"/>
        <v>0</v>
      </c>
      <c r="S63" s="6">
        <f t="shared" si="10"/>
        <v>0</v>
      </c>
    </row>
    <row r="64" spans="2:19" x14ac:dyDescent="0.5">
      <c r="B64" s="4" t="s">
        <v>166</v>
      </c>
      <c r="C64" s="4" t="s">
        <v>467</v>
      </c>
      <c r="D64" s="6">
        <v>0</v>
      </c>
      <c r="E64" s="6">
        <v>377.68096054888503</v>
      </c>
      <c r="F64" s="6">
        <v>0</v>
      </c>
      <c r="G64" s="6">
        <v>0</v>
      </c>
      <c r="H64" s="16"/>
      <c r="I64" s="15" t="s">
        <v>466</v>
      </c>
      <c r="J64" t="s">
        <v>60</v>
      </c>
      <c r="K64" s="12"/>
      <c r="M64" s="17">
        <f t="shared" si="13"/>
        <v>0</v>
      </c>
      <c r="N64" s="17">
        <f t="shared" si="6"/>
        <v>0</v>
      </c>
      <c r="O64" s="17">
        <f t="shared" si="7"/>
        <v>0</v>
      </c>
      <c r="P64" s="17">
        <f t="shared" si="8"/>
        <v>0</v>
      </c>
      <c r="R64" s="6">
        <f t="shared" si="11"/>
        <v>0</v>
      </c>
      <c r="S64" s="6">
        <f t="shared" si="10"/>
        <v>0</v>
      </c>
    </row>
    <row r="65" spans="2:19" x14ac:dyDescent="0.5">
      <c r="B65" s="4" t="s">
        <v>166</v>
      </c>
      <c r="C65" s="4" t="s">
        <v>465</v>
      </c>
      <c r="D65" s="6">
        <v>1532.77283105022</v>
      </c>
      <c r="E65" s="6">
        <v>455.39954337899502</v>
      </c>
      <c r="F65" s="6">
        <v>0</v>
      </c>
      <c r="G65" s="6">
        <v>0</v>
      </c>
      <c r="H65" s="16"/>
      <c r="I65" s="15" t="s">
        <v>464</v>
      </c>
      <c r="J65" t="s">
        <v>60</v>
      </c>
      <c r="K65" s="12"/>
      <c r="M65" s="17">
        <f t="shared" si="13"/>
        <v>0</v>
      </c>
      <c r="N65" s="17">
        <f t="shared" si="6"/>
        <v>0</v>
      </c>
      <c r="O65" s="17">
        <f t="shared" si="7"/>
        <v>0</v>
      </c>
      <c r="P65" s="17">
        <f t="shared" si="8"/>
        <v>0</v>
      </c>
      <c r="R65" s="6">
        <f t="shared" si="11"/>
        <v>0</v>
      </c>
      <c r="S65" s="6">
        <f t="shared" si="10"/>
        <v>0</v>
      </c>
    </row>
    <row r="66" spans="2:19" x14ac:dyDescent="0.5">
      <c r="B66" s="4" t="s">
        <v>166</v>
      </c>
      <c r="C66" s="4" t="s">
        <v>463</v>
      </c>
      <c r="D66" s="6">
        <v>0</v>
      </c>
      <c r="E66" s="6">
        <v>344.59048723897899</v>
      </c>
      <c r="F66" s="6">
        <v>0</v>
      </c>
      <c r="G66" s="6">
        <v>0</v>
      </c>
      <c r="H66" s="16"/>
      <c r="I66" s="15" t="s">
        <v>462</v>
      </c>
      <c r="J66" t="s">
        <v>60</v>
      </c>
      <c r="K66" s="12"/>
      <c r="M66" s="17">
        <f t="shared" si="13"/>
        <v>0</v>
      </c>
      <c r="N66" s="17">
        <f t="shared" si="6"/>
        <v>0</v>
      </c>
      <c r="O66" s="17">
        <f t="shared" si="7"/>
        <v>0</v>
      </c>
      <c r="P66" s="17">
        <f t="shared" si="8"/>
        <v>0</v>
      </c>
      <c r="R66" s="6">
        <f t="shared" si="11"/>
        <v>0</v>
      </c>
      <c r="S66" s="6">
        <f t="shared" si="10"/>
        <v>0</v>
      </c>
    </row>
    <row r="67" spans="2:19" x14ac:dyDescent="0.5">
      <c r="B67" s="4" t="s">
        <v>166</v>
      </c>
      <c r="C67" s="4" t="s">
        <v>461</v>
      </c>
      <c r="D67" s="6">
        <v>0</v>
      </c>
      <c r="E67" s="6">
        <v>143.54838709677401</v>
      </c>
      <c r="F67" s="6">
        <v>0</v>
      </c>
      <c r="G67" s="6">
        <v>0</v>
      </c>
      <c r="H67" s="16"/>
      <c r="I67" s="15" t="s">
        <v>460</v>
      </c>
      <c r="J67" t="s">
        <v>60</v>
      </c>
      <c r="K67" s="12"/>
      <c r="M67" s="17">
        <f t="shared" si="13"/>
        <v>0</v>
      </c>
      <c r="N67" s="17">
        <f t="shared" si="6"/>
        <v>0</v>
      </c>
      <c r="O67" s="17">
        <f t="shared" si="7"/>
        <v>0</v>
      </c>
      <c r="P67" s="17">
        <f t="shared" si="8"/>
        <v>0</v>
      </c>
      <c r="R67" s="6">
        <f t="shared" si="11"/>
        <v>0</v>
      </c>
      <c r="S67" s="6">
        <f t="shared" si="10"/>
        <v>0</v>
      </c>
    </row>
    <row r="68" spans="2:19" x14ac:dyDescent="0.5">
      <c r="B68" s="4" t="s">
        <v>166</v>
      </c>
      <c r="C68" s="4" t="s">
        <v>459</v>
      </c>
      <c r="D68" s="6">
        <v>1540.67601246105</v>
      </c>
      <c r="E68" s="6">
        <v>582.06853582554504</v>
      </c>
      <c r="F68" s="6">
        <v>0</v>
      </c>
      <c r="G68" s="6">
        <v>0</v>
      </c>
      <c r="H68" s="16"/>
      <c r="I68" s="15" t="s">
        <v>458</v>
      </c>
      <c r="J68" t="s">
        <v>60</v>
      </c>
      <c r="K68" s="12"/>
      <c r="M68" s="17">
        <f t="shared" si="13"/>
        <v>0</v>
      </c>
      <c r="N68" s="17">
        <f t="shared" si="6"/>
        <v>0</v>
      </c>
      <c r="O68" s="17">
        <f t="shared" si="7"/>
        <v>0</v>
      </c>
      <c r="P68" s="17">
        <f t="shared" si="8"/>
        <v>0</v>
      </c>
      <c r="R68" s="6">
        <f t="shared" si="11"/>
        <v>0</v>
      </c>
      <c r="S68" s="6">
        <f t="shared" si="10"/>
        <v>0</v>
      </c>
    </row>
    <row r="69" spans="2:19" x14ac:dyDescent="0.5">
      <c r="B69" s="4" t="s">
        <v>166</v>
      </c>
      <c r="C69" s="4" t="s">
        <v>457</v>
      </c>
      <c r="D69" s="6">
        <v>1531</v>
      </c>
      <c r="E69" s="6">
        <v>419.23112128146403</v>
      </c>
      <c r="F69" s="6">
        <v>0</v>
      </c>
      <c r="G69" s="6">
        <v>0</v>
      </c>
      <c r="H69" s="16"/>
      <c r="I69" s="15" t="s">
        <v>456</v>
      </c>
      <c r="J69" t="s">
        <v>60</v>
      </c>
      <c r="K69" s="12"/>
      <c r="M69" s="17">
        <f t="shared" si="13"/>
        <v>0</v>
      </c>
      <c r="N69" s="17">
        <f t="shared" si="6"/>
        <v>0</v>
      </c>
      <c r="O69" s="17">
        <f t="shared" si="7"/>
        <v>0</v>
      </c>
      <c r="P69" s="17">
        <f t="shared" si="8"/>
        <v>0</v>
      </c>
      <c r="R69" s="6">
        <f t="shared" si="11"/>
        <v>0</v>
      </c>
      <c r="S69" s="6">
        <f t="shared" si="10"/>
        <v>0</v>
      </c>
    </row>
    <row r="70" spans="2:19" x14ac:dyDescent="0.5">
      <c r="B70" s="4" t="s">
        <v>166</v>
      </c>
      <c r="C70" s="4" t="s">
        <v>455</v>
      </c>
      <c r="D70" s="6">
        <v>0</v>
      </c>
      <c r="E70" s="6">
        <v>324.94308943089402</v>
      </c>
      <c r="F70" s="6">
        <v>0</v>
      </c>
      <c r="G70" s="6">
        <v>0</v>
      </c>
      <c r="H70" s="16"/>
      <c r="I70" s="15" t="s">
        <v>454</v>
      </c>
      <c r="J70" t="s">
        <v>60</v>
      </c>
      <c r="K70" s="12"/>
      <c r="M70" s="17">
        <f t="shared" si="13"/>
        <v>0</v>
      </c>
      <c r="N70" s="17">
        <f t="shared" si="6"/>
        <v>0</v>
      </c>
      <c r="O70" s="17">
        <f t="shared" si="7"/>
        <v>0</v>
      </c>
      <c r="P70" s="17">
        <f t="shared" si="8"/>
        <v>0</v>
      </c>
      <c r="R70" s="6">
        <f t="shared" si="11"/>
        <v>0</v>
      </c>
      <c r="S70" s="6">
        <f t="shared" si="10"/>
        <v>0</v>
      </c>
    </row>
    <row r="71" spans="2:19" x14ac:dyDescent="0.5">
      <c r="B71" s="4" t="s">
        <v>166</v>
      </c>
      <c r="C71" s="4" t="s">
        <v>453</v>
      </c>
      <c r="D71" s="6">
        <v>3084</v>
      </c>
      <c r="E71" s="6">
        <v>776</v>
      </c>
      <c r="F71" s="6">
        <v>0</v>
      </c>
      <c r="G71" s="6">
        <v>0</v>
      </c>
      <c r="H71" s="16"/>
      <c r="I71" s="15">
        <v>22315</v>
      </c>
      <c r="J71" t="s">
        <v>60</v>
      </c>
      <c r="K71" s="12"/>
      <c r="M71" s="17">
        <f t="shared" si="13"/>
        <v>0</v>
      </c>
      <c r="N71" s="17">
        <f t="shared" si="6"/>
        <v>0</v>
      </c>
      <c r="O71" s="17">
        <f t="shared" si="7"/>
        <v>0</v>
      </c>
      <c r="P71" s="17">
        <f t="shared" si="8"/>
        <v>0</v>
      </c>
      <c r="R71" s="6">
        <f t="shared" si="11"/>
        <v>0</v>
      </c>
      <c r="S71" s="6">
        <f t="shared" si="10"/>
        <v>0</v>
      </c>
    </row>
    <row r="72" spans="2:19" x14ac:dyDescent="0.5">
      <c r="B72" s="4" t="s">
        <v>166</v>
      </c>
      <c r="C72" s="4" t="s">
        <v>452</v>
      </c>
      <c r="D72" s="6">
        <v>0</v>
      </c>
      <c r="E72" s="6">
        <v>312</v>
      </c>
      <c r="F72" s="6">
        <v>0</v>
      </c>
      <c r="G72" s="6">
        <v>0</v>
      </c>
      <c r="H72" s="16"/>
      <c r="I72" s="15">
        <v>22310</v>
      </c>
      <c r="J72" t="s">
        <v>60</v>
      </c>
      <c r="K72" s="12"/>
      <c r="M72" s="17">
        <f t="shared" si="13"/>
        <v>0</v>
      </c>
      <c r="N72" s="17">
        <f t="shared" si="6"/>
        <v>0</v>
      </c>
      <c r="O72" s="17">
        <f t="shared" si="7"/>
        <v>0</v>
      </c>
      <c r="P72" s="17">
        <f t="shared" si="8"/>
        <v>0</v>
      </c>
      <c r="R72" s="6">
        <f t="shared" si="11"/>
        <v>0</v>
      </c>
      <c r="S72" s="6">
        <f t="shared" si="10"/>
        <v>0</v>
      </c>
    </row>
    <row r="73" spans="2:19" x14ac:dyDescent="0.5">
      <c r="B73" s="4" t="s">
        <v>166</v>
      </c>
      <c r="C73" s="4" t="s">
        <v>451</v>
      </c>
      <c r="D73" s="6">
        <v>0</v>
      </c>
      <c r="E73" s="6">
        <v>326.31560283687901</v>
      </c>
      <c r="F73" s="6">
        <v>0</v>
      </c>
      <c r="G73" s="6">
        <v>0</v>
      </c>
      <c r="H73" s="16"/>
      <c r="I73" s="15" t="s">
        <v>450</v>
      </c>
      <c r="J73" t="s">
        <v>60</v>
      </c>
      <c r="K73" s="12"/>
      <c r="M73" s="17">
        <f t="shared" si="13"/>
        <v>0</v>
      </c>
      <c r="N73" s="17">
        <f t="shared" si="6"/>
        <v>0</v>
      </c>
      <c r="O73" s="17">
        <f t="shared" si="7"/>
        <v>0</v>
      </c>
      <c r="P73" s="17">
        <f t="shared" si="8"/>
        <v>0</v>
      </c>
      <c r="R73" s="6">
        <f t="shared" si="11"/>
        <v>0</v>
      </c>
      <c r="S73" s="6">
        <f t="shared" si="10"/>
        <v>0</v>
      </c>
    </row>
    <row r="74" spans="2:19" x14ac:dyDescent="0.5">
      <c r="B74" s="4" t="s">
        <v>166</v>
      </c>
      <c r="C74" s="4" t="s">
        <v>449</v>
      </c>
      <c r="D74" s="6">
        <v>0</v>
      </c>
      <c r="E74" s="6">
        <v>288.84848484848402</v>
      </c>
      <c r="F74" s="6">
        <v>0</v>
      </c>
      <c r="G74" s="6">
        <v>0</v>
      </c>
      <c r="H74" s="16"/>
      <c r="I74" s="15" t="s">
        <v>448</v>
      </c>
      <c r="J74" t="s">
        <v>60</v>
      </c>
      <c r="K74" s="12"/>
      <c r="M74" s="17">
        <f t="shared" si="13"/>
        <v>0</v>
      </c>
      <c r="N74" s="17">
        <f t="shared" si="6"/>
        <v>0</v>
      </c>
      <c r="O74" s="17">
        <f t="shared" si="7"/>
        <v>0</v>
      </c>
      <c r="P74" s="17">
        <f t="shared" si="8"/>
        <v>0</v>
      </c>
      <c r="R74" s="6">
        <f t="shared" si="11"/>
        <v>0</v>
      </c>
      <c r="S74" s="6">
        <f t="shared" si="10"/>
        <v>0</v>
      </c>
    </row>
    <row r="75" spans="2:19" x14ac:dyDescent="0.5">
      <c r="B75" s="4" t="s">
        <v>166</v>
      </c>
      <c r="C75" s="4" t="s">
        <v>447</v>
      </c>
      <c r="D75" s="6">
        <v>0</v>
      </c>
      <c r="E75" s="6">
        <v>230</v>
      </c>
      <c r="F75" s="6">
        <v>0</v>
      </c>
      <c r="G75" s="6">
        <v>0</v>
      </c>
      <c r="H75" s="16"/>
      <c r="I75" s="15">
        <v>23500</v>
      </c>
      <c r="J75" t="s">
        <v>60</v>
      </c>
      <c r="K75" s="12"/>
      <c r="M75" s="17">
        <f t="shared" si="13"/>
        <v>0</v>
      </c>
      <c r="N75" s="17">
        <f t="shared" si="6"/>
        <v>0</v>
      </c>
      <c r="O75" s="17">
        <f t="shared" si="7"/>
        <v>0</v>
      </c>
      <c r="P75" s="17">
        <f t="shared" si="8"/>
        <v>0</v>
      </c>
      <c r="R75" s="6">
        <f t="shared" si="11"/>
        <v>0</v>
      </c>
      <c r="S75" s="6">
        <f t="shared" si="10"/>
        <v>0</v>
      </c>
    </row>
    <row r="76" spans="2:19" x14ac:dyDescent="0.5">
      <c r="B76" s="4" t="s">
        <v>166</v>
      </c>
      <c r="C76" s="4" t="s">
        <v>446</v>
      </c>
      <c r="D76" s="6">
        <v>1531</v>
      </c>
      <c r="E76" s="6">
        <v>350</v>
      </c>
      <c r="F76" s="6">
        <v>200</v>
      </c>
      <c r="G76" s="6">
        <v>0</v>
      </c>
      <c r="H76" s="16"/>
      <c r="I76" s="15">
        <v>25000</v>
      </c>
      <c r="J76" t="s">
        <v>60</v>
      </c>
      <c r="K76" s="12"/>
      <c r="M76" s="17">
        <f t="shared" si="13"/>
        <v>0</v>
      </c>
      <c r="N76" s="17">
        <f t="shared" si="6"/>
        <v>0</v>
      </c>
      <c r="O76" s="17">
        <f t="shared" si="7"/>
        <v>450</v>
      </c>
      <c r="P76" s="17">
        <f t="shared" si="8"/>
        <v>0</v>
      </c>
      <c r="R76" s="6">
        <f t="shared" si="11"/>
        <v>450</v>
      </c>
      <c r="S76" s="6">
        <f t="shared" si="10"/>
        <v>495</v>
      </c>
    </row>
    <row r="77" spans="2:19" x14ac:dyDescent="0.5">
      <c r="B77" s="4" t="s">
        <v>166</v>
      </c>
      <c r="C77" s="4" t="s">
        <v>445</v>
      </c>
      <c r="D77" s="6">
        <v>282</v>
      </c>
      <c r="E77" s="6">
        <v>43.298505499945797</v>
      </c>
      <c r="F77" s="6">
        <v>0</v>
      </c>
      <c r="G77" s="6">
        <v>0</v>
      </c>
      <c r="H77" s="16"/>
      <c r="I77" s="15" t="s">
        <v>444</v>
      </c>
      <c r="J77" t="s">
        <v>60</v>
      </c>
      <c r="K77" s="12"/>
      <c r="M77" s="17">
        <f t="shared" si="13"/>
        <v>0</v>
      </c>
      <c r="N77" s="17">
        <f t="shared" si="6"/>
        <v>0</v>
      </c>
      <c r="O77" s="17">
        <f t="shared" si="7"/>
        <v>0</v>
      </c>
      <c r="P77" s="17">
        <f t="shared" si="8"/>
        <v>0</v>
      </c>
      <c r="R77" s="6">
        <f t="shared" si="11"/>
        <v>0</v>
      </c>
      <c r="S77" s="6">
        <f t="shared" si="10"/>
        <v>0</v>
      </c>
    </row>
    <row r="78" spans="2:19" x14ac:dyDescent="0.5">
      <c r="B78" s="4" t="s">
        <v>166</v>
      </c>
      <c r="C78" s="4" t="s">
        <v>443</v>
      </c>
      <c r="D78" s="6">
        <v>3084</v>
      </c>
      <c r="E78" s="6">
        <v>531.569444444444</v>
      </c>
      <c r="F78" s="6">
        <v>240</v>
      </c>
      <c r="G78" s="6">
        <v>0</v>
      </c>
      <c r="H78" s="16"/>
      <c r="I78" s="15" t="s">
        <v>442</v>
      </c>
      <c r="J78" t="s">
        <v>60</v>
      </c>
      <c r="K78" s="12"/>
      <c r="M78" s="17">
        <f t="shared" si="13"/>
        <v>0</v>
      </c>
      <c r="N78" s="17">
        <f t="shared" si="6"/>
        <v>0</v>
      </c>
      <c r="O78" s="17">
        <f t="shared" si="7"/>
        <v>540</v>
      </c>
      <c r="P78" s="17">
        <f t="shared" si="8"/>
        <v>0</v>
      </c>
      <c r="R78" s="6">
        <f t="shared" si="11"/>
        <v>540</v>
      </c>
      <c r="S78" s="6">
        <f t="shared" si="10"/>
        <v>594</v>
      </c>
    </row>
    <row r="79" spans="2:19" x14ac:dyDescent="0.5">
      <c r="B79" s="4" t="s">
        <v>166</v>
      </c>
      <c r="C79" s="4" t="s">
        <v>441</v>
      </c>
      <c r="D79" s="6">
        <v>6816</v>
      </c>
      <c r="E79" s="6">
        <v>583</v>
      </c>
      <c r="F79" s="6">
        <v>320</v>
      </c>
      <c r="G79" s="6">
        <v>0</v>
      </c>
      <c r="H79" s="16"/>
      <c r="I79" s="15">
        <v>29836</v>
      </c>
      <c r="J79" t="s">
        <v>60</v>
      </c>
      <c r="K79" s="12"/>
      <c r="M79" s="17">
        <f t="shared" si="13"/>
        <v>0</v>
      </c>
      <c r="N79" s="17">
        <f t="shared" si="6"/>
        <v>0</v>
      </c>
      <c r="O79" s="17">
        <f t="shared" si="7"/>
        <v>720</v>
      </c>
      <c r="P79" s="17">
        <f t="shared" si="8"/>
        <v>0</v>
      </c>
      <c r="R79" s="6">
        <f t="shared" si="11"/>
        <v>720</v>
      </c>
      <c r="S79" s="6">
        <f t="shared" si="10"/>
        <v>792</v>
      </c>
    </row>
    <row r="80" spans="2:19" x14ac:dyDescent="0.5">
      <c r="B80" s="4" t="s">
        <v>166</v>
      </c>
      <c r="C80" s="4" t="s">
        <v>440</v>
      </c>
      <c r="D80" s="6">
        <v>3084</v>
      </c>
      <c r="E80" s="6">
        <v>539.27272727272702</v>
      </c>
      <c r="F80" s="6">
        <v>240</v>
      </c>
      <c r="G80" s="6">
        <v>130</v>
      </c>
      <c r="H80" s="16"/>
      <c r="I80" s="15" t="s">
        <v>439</v>
      </c>
      <c r="J80" t="s">
        <v>60</v>
      </c>
      <c r="K80" s="12"/>
      <c r="M80" s="17">
        <f t="shared" si="13"/>
        <v>0</v>
      </c>
      <c r="N80" s="17">
        <f t="shared" si="6"/>
        <v>0</v>
      </c>
      <c r="O80" s="17">
        <f t="shared" si="7"/>
        <v>540</v>
      </c>
      <c r="P80" s="17">
        <f t="shared" si="8"/>
        <v>195</v>
      </c>
      <c r="R80" s="6">
        <f t="shared" si="11"/>
        <v>735</v>
      </c>
      <c r="S80" s="6">
        <f t="shared" si="10"/>
        <v>809</v>
      </c>
    </row>
    <row r="81" spans="2:19" x14ac:dyDescent="0.5">
      <c r="B81" s="4" t="s">
        <v>166</v>
      </c>
      <c r="C81" s="4" t="s">
        <v>438</v>
      </c>
      <c r="D81" s="6">
        <v>3084</v>
      </c>
      <c r="E81" s="6">
        <v>364</v>
      </c>
      <c r="F81" s="6">
        <v>280</v>
      </c>
      <c r="G81" s="6">
        <v>70</v>
      </c>
      <c r="H81" s="16"/>
      <c r="I81" s="15">
        <v>24105</v>
      </c>
      <c r="J81" t="s">
        <v>60</v>
      </c>
      <c r="K81" s="12"/>
      <c r="M81" s="17">
        <f t="shared" si="13"/>
        <v>0</v>
      </c>
      <c r="N81" s="17">
        <f t="shared" si="6"/>
        <v>0</v>
      </c>
      <c r="O81" s="17">
        <f t="shared" si="7"/>
        <v>630</v>
      </c>
      <c r="P81" s="17">
        <f t="shared" si="8"/>
        <v>105</v>
      </c>
      <c r="R81" s="6">
        <f t="shared" si="11"/>
        <v>735</v>
      </c>
      <c r="S81" s="6">
        <f t="shared" si="10"/>
        <v>809</v>
      </c>
    </row>
    <row r="82" spans="2:19" x14ac:dyDescent="0.5">
      <c r="B82" s="4" t="s">
        <v>166</v>
      </c>
      <c r="C82" s="4" t="s">
        <v>437</v>
      </c>
      <c r="D82" s="6">
        <v>17756</v>
      </c>
      <c r="E82" s="6">
        <v>1397.2857142857099</v>
      </c>
      <c r="F82" s="6">
        <v>600</v>
      </c>
      <c r="G82" s="6">
        <v>0</v>
      </c>
      <c r="H82" s="16"/>
      <c r="I82" s="15" t="s">
        <v>436</v>
      </c>
      <c r="J82" t="s">
        <v>60</v>
      </c>
      <c r="K82" s="12"/>
      <c r="M82" s="17">
        <f>IFERROR(ROUND(((D82*0.6*$K$2)+(D82*0.4))*M$3/1.33, 0),0)</f>
        <v>0</v>
      </c>
      <c r="N82" s="17">
        <f t="shared" si="6"/>
        <v>0</v>
      </c>
      <c r="O82" s="17">
        <f t="shared" si="7"/>
        <v>1350</v>
      </c>
      <c r="P82" s="17">
        <f t="shared" si="8"/>
        <v>0</v>
      </c>
      <c r="R82" s="6">
        <f t="shared" si="11"/>
        <v>1350</v>
      </c>
      <c r="S82" s="6">
        <f t="shared" si="10"/>
        <v>1485</v>
      </c>
    </row>
    <row r="83" spans="2:19" x14ac:dyDescent="0.5">
      <c r="B83" s="4" t="s">
        <v>166</v>
      </c>
      <c r="C83" s="4" t="s">
        <v>435</v>
      </c>
      <c r="D83" s="6">
        <v>1531</v>
      </c>
      <c r="E83" s="6">
        <v>513</v>
      </c>
      <c r="F83" s="6">
        <v>280</v>
      </c>
      <c r="G83" s="6">
        <v>0</v>
      </c>
      <c r="H83" s="16"/>
      <c r="I83" s="15">
        <v>29848</v>
      </c>
      <c r="J83" t="s">
        <v>60</v>
      </c>
      <c r="K83" s="12"/>
      <c r="M83" s="17">
        <f t="shared" ref="M83:M95" si="14">IFERROR(ROUND(((D83*0.6*$K$2)+(D83*0.4))*M$3/1.82, 0),0)</f>
        <v>0</v>
      </c>
      <c r="N83" s="17">
        <f t="shared" si="6"/>
        <v>0</v>
      </c>
      <c r="O83" s="17">
        <f t="shared" si="7"/>
        <v>630</v>
      </c>
      <c r="P83" s="17">
        <f t="shared" si="8"/>
        <v>0</v>
      </c>
      <c r="R83" s="6">
        <f t="shared" si="11"/>
        <v>630</v>
      </c>
      <c r="S83" s="6">
        <f t="shared" si="10"/>
        <v>693</v>
      </c>
    </row>
    <row r="84" spans="2:19" x14ac:dyDescent="0.5">
      <c r="B84" s="4" t="s">
        <v>166</v>
      </c>
      <c r="C84" s="4" t="s">
        <v>434</v>
      </c>
      <c r="D84" s="6">
        <v>409</v>
      </c>
      <c r="E84" s="6">
        <v>71</v>
      </c>
      <c r="F84" s="6">
        <v>0</v>
      </c>
      <c r="G84" s="6">
        <v>0</v>
      </c>
      <c r="H84" s="16"/>
      <c r="I84" s="15" t="s">
        <v>433</v>
      </c>
      <c r="J84" t="s">
        <v>60</v>
      </c>
      <c r="K84" s="12"/>
      <c r="M84" s="17">
        <f t="shared" si="14"/>
        <v>0</v>
      </c>
      <c r="N84" s="17">
        <f t="shared" si="6"/>
        <v>0</v>
      </c>
      <c r="O84" s="17">
        <f t="shared" si="7"/>
        <v>0</v>
      </c>
      <c r="P84" s="17">
        <f t="shared" si="8"/>
        <v>0</v>
      </c>
      <c r="R84" s="6">
        <f t="shared" si="11"/>
        <v>0</v>
      </c>
      <c r="S84" s="6">
        <f t="shared" si="10"/>
        <v>0</v>
      </c>
    </row>
    <row r="85" spans="2:19" x14ac:dyDescent="0.5">
      <c r="B85" s="4" t="s">
        <v>166</v>
      </c>
      <c r="C85" s="4" t="s">
        <v>432</v>
      </c>
      <c r="D85" s="6">
        <v>0</v>
      </c>
      <c r="E85" s="6">
        <v>308</v>
      </c>
      <c r="F85" s="6">
        <v>0</v>
      </c>
      <c r="G85" s="6">
        <v>0</v>
      </c>
      <c r="H85" s="16"/>
      <c r="I85" s="15" t="s">
        <v>431</v>
      </c>
      <c r="J85" t="s">
        <v>60</v>
      </c>
      <c r="K85" s="12"/>
      <c r="M85" s="17">
        <f t="shared" si="14"/>
        <v>0</v>
      </c>
      <c r="N85" s="17">
        <f t="shared" si="6"/>
        <v>0</v>
      </c>
      <c r="O85" s="17">
        <f t="shared" si="7"/>
        <v>0</v>
      </c>
      <c r="P85" s="17">
        <f t="shared" si="8"/>
        <v>0</v>
      </c>
      <c r="R85" s="6">
        <f t="shared" si="11"/>
        <v>0</v>
      </c>
      <c r="S85" s="6">
        <f t="shared" si="10"/>
        <v>0</v>
      </c>
    </row>
    <row r="86" spans="2:19" x14ac:dyDescent="0.5">
      <c r="B86" s="4" t="s">
        <v>166</v>
      </c>
      <c r="C86" s="4" t="s">
        <v>430</v>
      </c>
      <c r="D86" s="6">
        <v>6816</v>
      </c>
      <c r="E86" s="6">
        <v>994.57142857142799</v>
      </c>
      <c r="F86" s="6">
        <v>360</v>
      </c>
      <c r="G86" s="6">
        <v>0</v>
      </c>
      <c r="H86" s="16"/>
      <c r="I86" s="15" t="s">
        <v>429</v>
      </c>
      <c r="J86" t="s">
        <v>60</v>
      </c>
      <c r="K86" s="12"/>
      <c r="M86" s="17">
        <f t="shared" si="14"/>
        <v>0</v>
      </c>
      <c r="N86" s="17">
        <f t="shared" si="6"/>
        <v>0</v>
      </c>
      <c r="O86" s="17">
        <f t="shared" si="7"/>
        <v>810</v>
      </c>
      <c r="P86" s="17">
        <f t="shared" si="8"/>
        <v>0</v>
      </c>
      <c r="R86" s="6">
        <f t="shared" si="11"/>
        <v>810</v>
      </c>
      <c r="S86" s="6">
        <f t="shared" si="10"/>
        <v>891</v>
      </c>
    </row>
    <row r="87" spans="2:19" x14ac:dyDescent="0.5">
      <c r="B87" s="4" t="s">
        <v>166</v>
      </c>
      <c r="C87" s="4" t="s">
        <v>428</v>
      </c>
      <c r="D87" s="6">
        <v>225</v>
      </c>
      <c r="E87" s="6">
        <v>233.69005576208099</v>
      </c>
      <c r="F87" s="6">
        <v>0</v>
      </c>
      <c r="G87" s="6">
        <v>0</v>
      </c>
      <c r="H87" s="16"/>
      <c r="I87" s="15" t="s">
        <v>427</v>
      </c>
      <c r="J87" t="s">
        <v>60</v>
      </c>
      <c r="K87" s="12"/>
      <c r="M87" s="17">
        <f t="shared" si="14"/>
        <v>0</v>
      </c>
      <c r="N87" s="17">
        <f t="shared" ref="N87:N150" si="15">IFERROR(ROUND(E87*$K$3*N$3, 0), 0)</f>
        <v>0</v>
      </c>
      <c r="O87" s="17">
        <f t="shared" ref="O87:O150" si="16">ROUND((F87/40)*O$3, 0)</f>
        <v>0</v>
      </c>
      <c r="P87" s="17">
        <f t="shared" ref="P87:P150" si="17">ROUND(G87*P$3, 0)</f>
        <v>0</v>
      </c>
      <c r="R87" s="6">
        <f t="shared" si="11"/>
        <v>0</v>
      </c>
      <c r="S87" s="6">
        <f t="shared" ref="S87:S150" si="18">ROUND(R87*0.1, 0)+R87</f>
        <v>0</v>
      </c>
    </row>
    <row r="88" spans="2:19" x14ac:dyDescent="0.5">
      <c r="B88" s="4" t="s">
        <v>166</v>
      </c>
      <c r="C88" s="4" t="s">
        <v>426</v>
      </c>
      <c r="D88" s="6">
        <v>3084</v>
      </c>
      <c r="E88" s="6">
        <v>738.10419868942597</v>
      </c>
      <c r="F88" s="6">
        <v>240</v>
      </c>
      <c r="G88" s="6">
        <v>0</v>
      </c>
      <c r="H88" s="16"/>
      <c r="I88" s="15" t="s">
        <v>425</v>
      </c>
      <c r="J88" t="s">
        <v>60</v>
      </c>
      <c r="K88" s="12"/>
      <c r="M88" s="17">
        <f t="shared" si="14"/>
        <v>0</v>
      </c>
      <c r="N88" s="17">
        <f t="shared" si="15"/>
        <v>0</v>
      </c>
      <c r="O88" s="17">
        <f t="shared" si="16"/>
        <v>540</v>
      </c>
      <c r="P88" s="17">
        <f t="shared" si="17"/>
        <v>0</v>
      </c>
      <c r="R88" s="6">
        <f t="shared" ref="R88:R151" si="19">SUM(M88:P88)</f>
        <v>540</v>
      </c>
      <c r="S88" s="6">
        <f t="shared" si="18"/>
        <v>594</v>
      </c>
    </row>
    <row r="89" spans="2:19" x14ac:dyDescent="0.5">
      <c r="B89" s="4" t="s">
        <v>166</v>
      </c>
      <c r="C89" s="4" t="s">
        <v>424</v>
      </c>
      <c r="D89" s="6">
        <v>6816</v>
      </c>
      <c r="E89" s="6">
        <v>688.05</v>
      </c>
      <c r="F89" s="6">
        <v>360</v>
      </c>
      <c r="G89" s="6">
        <v>0</v>
      </c>
      <c r="H89" s="16"/>
      <c r="I89" s="15" t="s">
        <v>423</v>
      </c>
      <c r="J89" t="s">
        <v>60</v>
      </c>
      <c r="K89" s="12"/>
      <c r="M89" s="17">
        <f t="shared" si="14"/>
        <v>0</v>
      </c>
      <c r="N89" s="17">
        <f t="shared" si="15"/>
        <v>0</v>
      </c>
      <c r="O89" s="17">
        <f t="shared" si="16"/>
        <v>810</v>
      </c>
      <c r="P89" s="17">
        <f t="shared" si="17"/>
        <v>0</v>
      </c>
      <c r="R89" s="6">
        <f t="shared" si="19"/>
        <v>810</v>
      </c>
      <c r="S89" s="6">
        <f t="shared" si="18"/>
        <v>891</v>
      </c>
    </row>
    <row r="90" spans="2:19" x14ac:dyDescent="0.5">
      <c r="B90" s="4" t="s">
        <v>166</v>
      </c>
      <c r="C90" s="4" t="s">
        <v>422</v>
      </c>
      <c r="D90" s="6">
        <v>0</v>
      </c>
      <c r="E90" s="6">
        <v>225.713829787234</v>
      </c>
      <c r="F90" s="6">
        <v>0</v>
      </c>
      <c r="G90" s="6">
        <v>0</v>
      </c>
      <c r="H90" s="16"/>
      <c r="I90" s="15" t="s">
        <v>421</v>
      </c>
      <c r="J90" t="s">
        <v>60</v>
      </c>
      <c r="K90" s="12"/>
      <c r="M90" s="17">
        <f t="shared" si="14"/>
        <v>0</v>
      </c>
      <c r="N90" s="17">
        <f t="shared" si="15"/>
        <v>0</v>
      </c>
      <c r="O90" s="17">
        <f t="shared" si="16"/>
        <v>0</v>
      </c>
      <c r="P90" s="17">
        <f t="shared" si="17"/>
        <v>0</v>
      </c>
      <c r="R90" s="6">
        <f t="shared" si="19"/>
        <v>0</v>
      </c>
      <c r="S90" s="6">
        <f t="shared" si="18"/>
        <v>0</v>
      </c>
    </row>
    <row r="91" spans="2:19" x14ac:dyDescent="0.5">
      <c r="B91" s="4" t="s">
        <v>166</v>
      </c>
      <c r="C91" s="4" t="s">
        <v>420</v>
      </c>
      <c r="D91" s="6">
        <v>6816</v>
      </c>
      <c r="E91" s="6">
        <v>475.36842105263099</v>
      </c>
      <c r="F91" s="6">
        <v>280</v>
      </c>
      <c r="G91" s="6">
        <v>0</v>
      </c>
      <c r="H91" s="16"/>
      <c r="I91" s="15" t="s">
        <v>419</v>
      </c>
      <c r="J91" t="s">
        <v>60</v>
      </c>
      <c r="K91" s="12"/>
      <c r="M91" s="17">
        <f t="shared" si="14"/>
        <v>0</v>
      </c>
      <c r="N91" s="17">
        <f t="shared" si="15"/>
        <v>0</v>
      </c>
      <c r="O91" s="17">
        <f t="shared" si="16"/>
        <v>630</v>
      </c>
      <c r="P91" s="17">
        <f t="shared" si="17"/>
        <v>0</v>
      </c>
      <c r="R91" s="6">
        <f t="shared" si="19"/>
        <v>630</v>
      </c>
      <c r="S91" s="6">
        <f t="shared" si="18"/>
        <v>693</v>
      </c>
    </row>
    <row r="92" spans="2:19" x14ac:dyDescent="0.5">
      <c r="B92" s="4" t="s">
        <v>166</v>
      </c>
      <c r="C92" s="4" t="s">
        <v>418</v>
      </c>
      <c r="D92" s="6">
        <v>6816</v>
      </c>
      <c r="E92" s="6">
        <v>718.83291139240498</v>
      </c>
      <c r="F92" s="6">
        <v>280</v>
      </c>
      <c r="G92" s="6">
        <v>0</v>
      </c>
      <c r="H92" s="16"/>
      <c r="I92" s="15" t="s">
        <v>417</v>
      </c>
      <c r="J92" t="s">
        <v>60</v>
      </c>
      <c r="K92" s="12"/>
      <c r="M92" s="17">
        <f t="shared" si="14"/>
        <v>0</v>
      </c>
      <c r="N92" s="17">
        <f t="shared" si="15"/>
        <v>0</v>
      </c>
      <c r="O92" s="17">
        <f t="shared" si="16"/>
        <v>630</v>
      </c>
      <c r="P92" s="17">
        <f t="shared" si="17"/>
        <v>0</v>
      </c>
      <c r="R92" s="6">
        <f t="shared" si="19"/>
        <v>630</v>
      </c>
      <c r="S92" s="6">
        <f t="shared" si="18"/>
        <v>693</v>
      </c>
    </row>
    <row r="93" spans="2:19" x14ac:dyDescent="0.5">
      <c r="B93" s="4" t="s">
        <v>166</v>
      </c>
      <c r="C93" s="4" t="s">
        <v>416</v>
      </c>
      <c r="D93" s="6">
        <v>1916.10372771474</v>
      </c>
      <c r="E93" s="6">
        <v>310.01782820097202</v>
      </c>
      <c r="F93" s="6">
        <v>200</v>
      </c>
      <c r="G93" s="6">
        <v>70</v>
      </c>
      <c r="H93" s="16"/>
      <c r="I93" s="15" t="s">
        <v>415</v>
      </c>
      <c r="J93" t="s">
        <v>60</v>
      </c>
      <c r="K93" s="12"/>
      <c r="M93" s="17">
        <f t="shared" si="14"/>
        <v>0</v>
      </c>
      <c r="N93" s="17">
        <f t="shared" si="15"/>
        <v>0</v>
      </c>
      <c r="O93" s="17">
        <f t="shared" si="16"/>
        <v>450</v>
      </c>
      <c r="P93" s="17">
        <f t="shared" si="17"/>
        <v>105</v>
      </c>
      <c r="R93" s="6">
        <f t="shared" si="19"/>
        <v>555</v>
      </c>
      <c r="S93" s="6">
        <f t="shared" si="18"/>
        <v>611</v>
      </c>
    </row>
    <row r="94" spans="2:19" x14ac:dyDescent="0.5">
      <c r="B94" s="4" t="s">
        <v>166</v>
      </c>
      <c r="C94" s="4" t="s">
        <v>414</v>
      </c>
      <c r="D94" s="6">
        <v>6816</v>
      </c>
      <c r="E94" s="6">
        <v>454.444444444444</v>
      </c>
      <c r="F94" s="6">
        <v>280</v>
      </c>
      <c r="G94" s="6">
        <v>150</v>
      </c>
      <c r="H94" s="16"/>
      <c r="I94" s="15" t="s">
        <v>413</v>
      </c>
      <c r="J94" t="s">
        <v>60</v>
      </c>
      <c r="K94" s="12"/>
      <c r="M94" s="17">
        <f t="shared" si="14"/>
        <v>0</v>
      </c>
      <c r="N94" s="17">
        <f t="shared" si="15"/>
        <v>0</v>
      </c>
      <c r="O94" s="17">
        <f t="shared" si="16"/>
        <v>630</v>
      </c>
      <c r="P94" s="17">
        <f t="shared" si="17"/>
        <v>225</v>
      </c>
      <c r="R94" s="6">
        <f t="shared" si="19"/>
        <v>855</v>
      </c>
      <c r="S94" s="6">
        <f t="shared" si="18"/>
        <v>941</v>
      </c>
    </row>
    <row r="95" spans="2:19" x14ac:dyDescent="0.5">
      <c r="B95" s="4" t="s">
        <v>166</v>
      </c>
      <c r="C95" s="4" t="s">
        <v>412</v>
      </c>
      <c r="D95" s="6">
        <v>2901.2941176470499</v>
      </c>
      <c r="E95" s="6">
        <v>316.09803921568601</v>
      </c>
      <c r="F95" s="6">
        <v>320</v>
      </c>
      <c r="G95" s="6">
        <v>130</v>
      </c>
      <c r="H95" s="16"/>
      <c r="I95" s="15" t="s">
        <v>411</v>
      </c>
      <c r="J95" t="s">
        <v>60</v>
      </c>
      <c r="K95" s="12"/>
      <c r="M95" s="17">
        <f t="shared" si="14"/>
        <v>0</v>
      </c>
      <c r="N95" s="17">
        <f t="shared" si="15"/>
        <v>0</v>
      </c>
      <c r="O95" s="17">
        <f t="shared" si="16"/>
        <v>720</v>
      </c>
      <c r="P95" s="17">
        <f t="shared" si="17"/>
        <v>195</v>
      </c>
      <c r="R95" s="6">
        <f t="shared" si="19"/>
        <v>915</v>
      </c>
      <c r="S95" s="6">
        <f t="shared" si="18"/>
        <v>1007</v>
      </c>
    </row>
    <row r="96" spans="2:19" x14ac:dyDescent="0.5">
      <c r="B96" s="4" t="s">
        <v>166</v>
      </c>
      <c r="C96" s="4" t="s">
        <v>410</v>
      </c>
      <c r="D96" s="6">
        <v>12540</v>
      </c>
      <c r="E96" s="6">
        <v>768.849779086892</v>
      </c>
      <c r="F96" s="6">
        <v>240</v>
      </c>
      <c r="G96" s="6">
        <v>0</v>
      </c>
      <c r="H96" s="16"/>
      <c r="I96" s="15" t="s">
        <v>409</v>
      </c>
      <c r="J96" t="s">
        <v>60</v>
      </c>
      <c r="K96" s="12"/>
      <c r="M96" s="17">
        <f>IFERROR(ROUND(((D96*0.6*$K$2)+(D96*0.4))*M$3/1.33, 0),0)</f>
        <v>0</v>
      </c>
      <c r="N96" s="17">
        <f t="shared" si="15"/>
        <v>0</v>
      </c>
      <c r="O96" s="17">
        <f t="shared" si="16"/>
        <v>540</v>
      </c>
      <c r="P96" s="17">
        <f t="shared" si="17"/>
        <v>0</v>
      </c>
      <c r="R96" s="6">
        <f t="shared" si="19"/>
        <v>540</v>
      </c>
      <c r="S96" s="6">
        <f t="shared" si="18"/>
        <v>594</v>
      </c>
    </row>
    <row r="97" spans="2:19" x14ac:dyDescent="0.5">
      <c r="B97" s="4" t="s">
        <v>166</v>
      </c>
      <c r="C97" s="4" t="s">
        <v>408</v>
      </c>
      <c r="D97" s="6">
        <v>1564.7372109320199</v>
      </c>
      <c r="E97" s="6">
        <v>232.006306937631</v>
      </c>
      <c r="F97" s="6">
        <v>200</v>
      </c>
      <c r="G97" s="6">
        <v>0</v>
      </c>
      <c r="H97" s="16"/>
      <c r="I97" s="15" t="s">
        <v>407</v>
      </c>
      <c r="J97" t="s">
        <v>60</v>
      </c>
      <c r="K97" s="12"/>
      <c r="M97" s="17">
        <f t="shared" ref="M97:M112" si="20">IFERROR(ROUND(((D97*0.6*$K$2)+(D97*0.4))*M$3/1.82, 0),0)</f>
        <v>0</v>
      </c>
      <c r="N97" s="17">
        <f t="shared" si="15"/>
        <v>0</v>
      </c>
      <c r="O97" s="17">
        <f t="shared" si="16"/>
        <v>450</v>
      </c>
      <c r="P97" s="17">
        <f t="shared" si="17"/>
        <v>0</v>
      </c>
      <c r="R97" s="6">
        <f t="shared" si="19"/>
        <v>450</v>
      </c>
      <c r="S97" s="6">
        <f t="shared" si="18"/>
        <v>495</v>
      </c>
    </row>
    <row r="98" spans="2:19" x14ac:dyDescent="0.5">
      <c r="B98" s="4" t="s">
        <v>166</v>
      </c>
      <c r="C98" s="4" t="s">
        <v>406</v>
      </c>
      <c r="D98" s="6">
        <v>6816</v>
      </c>
      <c r="E98" s="6">
        <v>752.95041322314</v>
      </c>
      <c r="F98" s="6">
        <v>240</v>
      </c>
      <c r="G98" s="6">
        <v>0</v>
      </c>
      <c r="H98" s="16"/>
      <c r="I98" s="15" t="s">
        <v>405</v>
      </c>
      <c r="J98" t="s">
        <v>60</v>
      </c>
      <c r="K98" s="12"/>
      <c r="M98" s="17">
        <f t="shared" si="20"/>
        <v>0</v>
      </c>
      <c r="N98" s="17">
        <f t="shared" si="15"/>
        <v>0</v>
      </c>
      <c r="O98" s="17">
        <f t="shared" si="16"/>
        <v>540</v>
      </c>
      <c r="P98" s="17">
        <f t="shared" si="17"/>
        <v>0</v>
      </c>
      <c r="R98" s="6">
        <f t="shared" si="19"/>
        <v>540</v>
      </c>
      <c r="S98" s="6">
        <f t="shared" si="18"/>
        <v>594</v>
      </c>
    </row>
    <row r="99" spans="2:19" x14ac:dyDescent="0.5">
      <c r="B99" s="4" t="s">
        <v>166</v>
      </c>
      <c r="C99" s="4" t="s">
        <v>404</v>
      </c>
      <c r="D99" s="6">
        <v>3084</v>
      </c>
      <c r="E99" s="6">
        <v>697</v>
      </c>
      <c r="F99" s="6">
        <v>240</v>
      </c>
      <c r="G99" s="6">
        <v>0</v>
      </c>
      <c r="H99" s="16"/>
      <c r="I99" s="15">
        <v>26540</v>
      </c>
      <c r="J99" t="s">
        <v>60</v>
      </c>
      <c r="K99" s="12"/>
      <c r="M99" s="17">
        <f t="shared" si="20"/>
        <v>0</v>
      </c>
      <c r="N99" s="17">
        <f t="shared" si="15"/>
        <v>0</v>
      </c>
      <c r="O99" s="17">
        <f t="shared" si="16"/>
        <v>540</v>
      </c>
      <c r="P99" s="17">
        <f t="shared" si="17"/>
        <v>0</v>
      </c>
      <c r="R99" s="6">
        <f t="shared" si="19"/>
        <v>540</v>
      </c>
      <c r="S99" s="6">
        <f t="shared" si="18"/>
        <v>594</v>
      </c>
    </row>
    <row r="100" spans="2:19" x14ac:dyDescent="0.5">
      <c r="B100" s="4" t="s">
        <v>166</v>
      </c>
      <c r="C100" s="4" t="s">
        <v>403</v>
      </c>
      <c r="D100" s="6">
        <v>779</v>
      </c>
      <c r="E100" s="6">
        <v>69.298505499945804</v>
      </c>
      <c r="F100" s="6">
        <v>0</v>
      </c>
      <c r="G100" s="6">
        <v>0</v>
      </c>
      <c r="H100" s="16"/>
      <c r="I100" s="15" t="s">
        <v>402</v>
      </c>
      <c r="J100" t="s">
        <v>60</v>
      </c>
      <c r="K100" s="12"/>
      <c r="M100" s="17">
        <f t="shared" si="20"/>
        <v>0</v>
      </c>
      <c r="N100" s="17">
        <f t="shared" si="15"/>
        <v>0</v>
      </c>
      <c r="O100" s="17">
        <f t="shared" si="16"/>
        <v>0</v>
      </c>
      <c r="P100" s="17">
        <f t="shared" si="17"/>
        <v>0</v>
      </c>
      <c r="R100" s="6">
        <f t="shared" si="19"/>
        <v>0</v>
      </c>
      <c r="S100" s="6">
        <f t="shared" si="18"/>
        <v>0</v>
      </c>
    </row>
    <row r="101" spans="2:19" x14ac:dyDescent="0.5">
      <c r="B101" s="4" t="s">
        <v>166</v>
      </c>
      <c r="C101" s="4" t="s">
        <v>401</v>
      </c>
      <c r="D101" s="6">
        <v>6816</v>
      </c>
      <c r="E101" s="6">
        <v>563.55526544821498</v>
      </c>
      <c r="F101" s="6">
        <v>240</v>
      </c>
      <c r="G101" s="6">
        <v>0</v>
      </c>
      <c r="H101" s="16"/>
      <c r="I101" s="15" t="s">
        <v>400</v>
      </c>
      <c r="J101" t="s">
        <v>60</v>
      </c>
      <c r="K101" s="12"/>
      <c r="M101" s="17">
        <f t="shared" si="20"/>
        <v>0</v>
      </c>
      <c r="N101" s="17">
        <f t="shared" si="15"/>
        <v>0</v>
      </c>
      <c r="O101" s="17">
        <f t="shared" si="16"/>
        <v>540</v>
      </c>
      <c r="P101" s="17">
        <f t="shared" si="17"/>
        <v>0</v>
      </c>
      <c r="R101" s="6">
        <f t="shared" si="19"/>
        <v>540</v>
      </c>
      <c r="S101" s="6">
        <f t="shared" si="18"/>
        <v>594</v>
      </c>
    </row>
    <row r="102" spans="2:19" x14ac:dyDescent="0.5">
      <c r="B102" s="4" t="s">
        <v>166</v>
      </c>
      <c r="C102" s="4" t="s">
        <v>399</v>
      </c>
      <c r="D102" s="6">
        <v>3084</v>
      </c>
      <c r="E102" s="6">
        <v>384</v>
      </c>
      <c r="F102" s="6">
        <v>280</v>
      </c>
      <c r="G102" s="6">
        <v>0</v>
      </c>
      <c r="H102" s="16"/>
      <c r="I102" s="15">
        <v>28285</v>
      </c>
      <c r="J102" t="s">
        <v>60</v>
      </c>
      <c r="K102" s="12"/>
      <c r="M102" s="17">
        <f t="shared" si="20"/>
        <v>0</v>
      </c>
      <c r="N102" s="17">
        <f t="shared" si="15"/>
        <v>0</v>
      </c>
      <c r="O102" s="17">
        <f t="shared" si="16"/>
        <v>630</v>
      </c>
      <c r="P102" s="17">
        <f t="shared" si="17"/>
        <v>0</v>
      </c>
      <c r="R102" s="6">
        <f t="shared" si="19"/>
        <v>630</v>
      </c>
      <c r="S102" s="6">
        <f t="shared" si="18"/>
        <v>693</v>
      </c>
    </row>
    <row r="103" spans="2:19" x14ac:dyDescent="0.5">
      <c r="B103" s="4" t="s">
        <v>166</v>
      </c>
      <c r="C103" s="4" t="s">
        <v>398</v>
      </c>
      <c r="D103" s="6">
        <v>1531</v>
      </c>
      <c r="E103" s="6">
        <v>361.50569800569798</v>
      </c>
      <c r="F103" s="6">
        <v>200</v>
      </c>
      <c r="G103" s="6">
        <v>70</v>
      </c>
      <c r="H103" s="16"/>
      <c r="I103" s="15" t="s">
        <v>397</v>
      </c>
      <c r="J103" t="s">
        <v>60</v>
      </c>
      <c r="K103" s="12"/>
      <c r="M103" s="17">
        <f t="shared" si="20"/>
        <v>0</v>
      </c>
      <c r="N103" s="17">
        <f t="shared" si="15"/>
        <v>0</v>
      </c>
      <c r="O103" s="17">
        <f t="shared" si="16"/>
        <v>450</v>
      </c>
      <c r="P103" s="17">
        <f t="shared" si="17"/>
        <v>105</v>
      </c>
      <c r="R103" s="6">
        <f t="shared" si="19"/>
        <v>555</v>
      </c>
      <c r="S103" s="6">
        <f t="shared" si="18"/>
        <v>611</v>
      </c>
    </row>
    <row r="104" spans="2:19" x14ac:dyDescent="0.5">
      <c r="B104" s="4" t="s">
        <v>166</v>
      </c>
      <c r="C104" s="4" t="s">
        <v>396</v>
      </c>
      <c r="D104" s="6">
        <v>3084</v>
      </c>
      <c r="E104" s="6">
        <v>761.67783094098797</v>
      </c>
      <c r="F104" s="6">
        <v>240</v>
      </c>
      <c r="G104" s="6">
        <v>0</v>
      </c>
      <c r="H104" s="16"/>
      <c r="I104" s="15" t="s">
        <v>395</v>
      </c>
      <c r="J104" t="s">
        <v>60</v>
      </c>
      <c r="K104" s="12"/>
      <c r="M104" s="17">
        <f t="shared" si="20"/>
        <v>0</v>
      </c>
      <c r="N104" s="17">
        <f t="shared" si="15"/>
        <v>0</v>
      </c>
      <c r="O104" s="17">
        <f t="shared" si="16"/>
        <v>540</v>
      </c>
      <c r="P104" s="17">
        <f t="shared" si="17"/>
        <v>0</v>
      </c>
      <c r="R104" s="6">
        <f t="shared" si="19"/>
        <v>540</v>
      </c>
      <c r="S104" s="6">
        <f t="shared" si="18"/>
        <v>594</v>
      </c>
    </row>
    <row r="105" spans="2:19" x14ac:dyDescent="0.5">
      <c r="B105" s="4" t="s">
        <v>166</v>
      </c>
      <c r="C105" s="4" t="s">
        <v>394</v>
      </c>
      <c r="D105" s="6">
        <v>6816</v>
      </c>
      <c r="E105" s="6">
        <v>756.08602150537604</v>
      </c>
      <c r="F105" s="6">
        <v>240</v>
      </c>
      <c r="G105" s="6">
        <v>0</v>
      </c>
      <c r="H105" s="16"/>
      <c r="I105" s="15" t="s">
        <v>393</v>
      </c>
      <c r="J105" t="s">
        <v>60</v>
      </c>
      <c r="K105" s="12"/>
      <c r="M105" s="17">
        <f t="shared" si="20"/>
        <v>0</v>
      </c>
      <c r="N105" s="17">
        <f t="shared" si="15"/>
        <v>0</v>
      </c>
      <c r="O105" s="17">
        <f t="shared" si="16"/>
        <v>540</v>
      </c>
      <c r="P105" s="17">
        <f t="shared" si="17"/>
        <v>0</v>
      </c>
      <c r="R105" s="6">
        <f t="shared" si="19"/>
        <v>540</v>
      </c>
      <c r="S105" s="6">
        <f t="shared" si="18"/>
        <v>594</v>
      </c>
    </row>
    <row r="106" spans="2:19" x14ac:dyDescent="0.5">
      <c r="B106" s="4" t="s">
        <v>166</v>
      </c>
      <c r="C106" s="4" t="s">
        <v>392</v>
      </c>
      <c r="D106" s="6">
        <v>1895.28395061728</v>
      </c>
      <c r="E106" s="6">
        <v>380.94238683127497</v>
      </c>
      <c r="F106" s="6">
        <v>200</v>
      </c>
      <c r="G106" s="6">
        <v>70</v>
      </c>
      <c r="H106" s="16"/>
      <c r="I106" s="15" t="s">
        <v>391</v>
      </c>
      <c r="J106" t="s">
        <v>60</v>
      </c>
      <c r="K106" s="12"/>
      <c r="M106" s="17">
        <f t="shared" si="20"/>
        <v>0</v>
      </c>
      <c r="N106" s="17">
        <f t="shared" si="15"/>
        <v>0</v>
      </c>
      <c r="O106" s="17">
        <f t="shared" si="16"/>
        <v>450</v>
      </c>
      <c r="P106" s="17">
        <f t="shared" si="17"/>
        <v>105</v>
      </c>
      <c r="R106" s="6">
        <f t="shared" si="19"/>
        <v>555</v>
      </c>
      <c r="S106" s="6">
        <f t="shared" si="18"/>
        <v>611</v>
      </c>
    </row>
    <row r="107" spans="2:19" x14ac:dyDescent="0.5">
      <c r="B107" s="4" t="s">
        <v>166</v>
      </c>
      <c r="C107" s="4" t="s">
        <v>390</v>
      </c>
      <c r="D107" s="6">
        <v>3084</v>
      </c>
      <c r="E107" s="6">
        <v>787.328125</v>
      </c>
      <c r="F107" s="6">
        <v>240</v>
      </c>
      <c r="G107" s="6">
        <v>0</v>
      </c>
      <c r="H107" s="16"/>
      <c r="I107" s="15" t="s">
        <v>389</v>
      </c>
      <c r="J107" t="s">
        <v>60</v>
      </c>
      <c r="K107" s="12"/>
      <c r="M107" s="17">
        <f t="shared" si="20"/>
        <v>0</v>
      </c>
      <c r="N107" s="17">
        <f t="shared" si="15"/>
        <v>0</v>
      </c>
      <c r="O107" s="17">
        <f t="shared" si="16"/>
        <v>540</v>
      </c>
      <c r="P107" s="17">
        <f t="shared" si="17"/>
        <v>0</v>
      </c>
      <c r="R107" s="6">
        <f t="shared" si="19"/>
        <v>540</v>
      </c>
      <c r="S107" s="6">
        <f t="shared" si="18"/>
        <v>594</v>
      </c>
    </row>
    <row r="108" spans="2:19" x14ac:dyDescent="0.5">
      <c r="B108" s="4" t="s">
        <v>166</v>
      </c>
      <c r="C108" s="4" t="s">
        <v>386</v>
      </c>
      <c r="D108" s="6">
        <v>2393.7777777777701</v>
      </c>
      <c r="E108" s="6">
        <v>686.17658730158701</v>
      </c>
      <c r="F108" s="6">
        <v>240</v>
      </c>
      <c r="G108" s="6">
        <v>0</v>
      </c>
      <c r="H108" s="16"/>
      <c r="I108" s="15" t="s">
        <v>385</v>
      </c>
      <c r="J108" t="s">
        <v>60</v>
      </c>
      <c r="K108" s="12"/>
      <c r="M108" s="17">
        <f t="shared" si="20"/>
        <v>0</v>
      </c>
      <c r="N108" s="17">
        <f t="shared" si="15"/>
        <v>0</v>
      </c>
      <c r="O108" s="17">
        <f t="shared" si="16"/>
        <v>540</v>
      </c>
      <c r="P108" s="17">
        <f t="shared" si="17"/>
        <v>0</v>
      </c>
      <c r="R108" s="6">
        <f t="shared" si="19"/>
        <v>540</v>
      </c>
      <c r="S108" s="6">
        <f t="shared" si="18"/>
        <v>594</v>
      </c>
    </row>
    <row r="109" spans="2:19" x14ac:dyDescent="0.5">
      <c r="B109" s="4" t="s">
        <v>166</v>
      </c>
      <c r="C109" s="4" t="s">
        <v>384</v>
      </c>
      <c r="D109" s="6">
        <v>2611.0207156308802</v>
      </c>
      <c r="E109" s="6">
        <v>409.913580246913</v>
      </c>
      <c r="F109" s="6">
        <v>280</v>
      </c>
      <c r="G109" s="6">
        <v>0</v>
      </c>
      <c r="H109" s="16"/>
      <c r="I109" s="15" t="s">
        <v>383</v>
      </c>
      <c r="J109" t="s">
        <v>60</v>
      </c>
      <c r="K109" s="12"/>
      <c r="M109" s="17">
        <f t="shared" si="20"/>
        <v>0</v>
      </c>
      <c r="N109" s="17">
        <f t="shared" si="15"/>
        <v>0</v>
      </c>
      <c r="O109" s="17">
        <f t="shared" si="16"/>
        <v>630</v>
      </c>
      <c r="P109" s="17">
        <f t="shared" si="17"/>
        <v>0</v>
      </c>
      <c r="R109" s="6">
        <f t="shared" si="19"/>
        <v>630</v>
      </c>
      <c r="S109" s="6">
        <f t="shared" si="18"/>
        <v>693</v>
      </c>
    </row>
    <row r="110" spans="2:19" x14ac:dyDescent="0.5">
      <c r="B110" s="4" t="s">
        <v>166</v>
      </c>
      <c r="C110" s="4" t="s">
        <v>382</v>
      </c>
      <c r="D110" s="6">
        <v>3084</v>
      </c>
      <c r="E110" s="6">
        <v>396.30107526881699</v>
      </c>
      <c r="F110" s="6">
        <v>280</v>
      </c>
      <c r="G110" s="6">
        <v>0</v>
      </c>
      <c r="H110" s="16"/>
      <c r="I110" s="15" t="s">
        <v>381</v>
      </c>
      <c r="J110" t="s">
        <v>60</v>
      </c>
      <c r="K110" s="12"/>
      <c r="M110" s="17">
        <f t="shared" si="20"/>
        <v>0</v>
      </c>
      <c r="N110" s="17">
        <f t="shared" si="15"/>
        <v>0</v>
      </c>
      <c r="O110" s="17">
        <f t="shared" si="16"/>
        <v>630</v>
      </c>
      <c r="P110" s="17">
        <f t="shared" si="17"/>
        <v>0</v>
      </c>
      <c r="R110" s="6">
        <f t="shared" si="19"/>
        <v>630</v>
      </c>
      <c r="S110" s="6">
        <f t="shared" si="18"/>
        <v>693</v>
      </c>
    </row>
    <row r="111" spans="2:19" x14ac:dyDescent="0.5">
      <c r="B111" s="4" t="s">
        <v>166</v>
      </c>
      <c r="C111" s="4" t="s">
        <v>380</v>
      </c>
      <c r="D111" s="6">
        <v>3084</v>
      </c>
      <c r="E111" s="6">
        <v>809</v>
      </c>
      <c r="F111" s="6">
        <v>320</v>
      </c>
      <c r="G111" s="6">
        <v>0</v>
      </c>
      <c r="H111" s="16"/>
      <c r="I111" s="15">
        <v>29863</v>
      </c>
      <c r="J111" t="s">
        <v>60</v>
      </c>
      <c r="K111" s="12"/>
      <c r="M111" s="17">
        <f t="shared" si="20"/>
        <v>0</v>
      </c>
      <c r="N111" s="17">
        <f t="shared" si="15"/>
        <v>0</v>
      </c>
      <c r="O111" s="17">
        <f t="shared" si="16"/>
        <v>720</v>
      </c>
      <c r="P111" s="17">
        <f t="shared" si="17"/>
        <v>0</v>
      </c>
      <c r="R111" s="6">
        <f t="shared" si="19"/>
        <v>720</v>
      </c>
      <c r="S111" s="6">
        <f t="shared" si="18"/>
        <v>792</v>
      </c>
    </row>
    <row r="112" spans="2:19" x14ac:dyDescent="0.5">
      <c r="B112" s="4" t="s">
        <v>166</v>
      </c>
      <c r="C112" s="4" t="s">
        <v>379</v>
      </c>
      <c r="D112" s="6">
        <v>3084</v>
      </c>
      <c r="E112" s="6">
        <v>455</v>
      </c>
      <c r="F112" s="6">
        <v>280</v>
      </c>
      <c r="G112" s="6">
        <v>0</v>
      </c>
      <c r="H112" s="16"/>
      <c r="I112" s="15">
        <v>27062</v>
      </c>
      <c r="J112" t="s">
        <v>60</v>
      </c>
      <c r="K112" s="12"/>
      <c r="M112" s="17">
        <f t="shared" si="20"/>
        <v>0</v>
      </c>
      <c r="N112" s="17">
        <f t="shared" si="15"/>
        <v>0</v>
      </c>
      <c r="O112" s="17">
        <f t="shared" si="16"/>
        <v>630</v>
      </c>
      <c r="P112" s="17">
        <f t="shared" si="17"/>
        <v>0</v>
      </c>
      <c r="R112" s="6">
        <f t="shared" si="19"/>
        <v>630</v>
      </c>
      <c r="S112" s="6">
        <f t="shared" si="18"/>
        <v>693</v>
      </c>
    </row>
    <row r="113" spans="2:19" x14ac:dyDescent="0.5">
      <c r="B113" s="4" t="s">
        <v>166</v>
      </c>
      <c r="C113" s="4" t="s">
        <v>378</v>
      </c>
      <c r="D113" s="6">
        <v>10156</v>
      </c>
      <c r="E113" s="6">
        <v>3085.4023363216502</v>
      </c>
      <c r="F113" s="6">
        <v>680</v>
      </c>
      <c r="G113" s="6">
        <v>0</v>
      </c>
      <c r="H113" s="16"/>
      <c r="I113" s="15" t="s">
        <v>377</v>
      </c>
      <c r="J113" t="s">
        <v>60</v>
      </c>
      <c r="K113" s="12"/>
      <c r="M113" s="17">
        <f>IFERROR(ROUND(((D113*0.6*$K$2)+(D113*0.4))*M$3/1.33, 0),0)</f>
        <v>0</v>
      </c>
      <c r="N113" s="17">
        <f t="shared" si="15"/>
        <v>0</v>
      </c>
      <c r="O113" s="17">
        <f t="shared" si="16"/>
        <v>1530</v>
      </c>
      <c r="P113" s="17">
        <f t="shared" si="17"/>
        <v>0</v>
      </c>
      <c r="R113" s="6">
        <f t="shared" si="19"/>
        <v>1530</v>
      </c>
      <c r="S113" s="6">
        <f t="shared" si="18"/>
        <v>1683</v>
      </c>
    </row>
    <row r="114" spans="2:19" x14ac:dyDescent="0.5">
      <c r="B114" s="4" t="s">
        <v>166</v>
      </c>
      <c r="C114" s="4" t="s">
        <v>376</v>
      </c>
      <c r="D114" s="6">
        <v>13266</v>
      </c>
      <c r="E114" s="6">
        <v>3085.4023363216502</v>
      </c>
      <c r="F114" s="6">
        <v>680</v>
      </c>
      <c r="G114" s="6">
        <v>0</v>
      </c>
      <c r="H114" s="16"/>
      <c r="I114" s="15" t="s">
        <v>375</v>
      </c>
      <c r="J114" t="s">
        <v>60</v>
      </c>
      <c r="K114" s="12"/>
      <c r="M114" s="17">
        <f t="shared" ref="M114:M117" si="21">IFERROR(ROUND(((D114*0.6*$K$2)+(D114*0.4))*M$3/1.33, 0),0)</f>
        <v>0</v>
      </c>
      <c r="N114" s="17">
        <f t="shared" si="15"/>
        <v>0</v>
      </c>
      <c r="O114" s="17">
        <f t="shared" si="16"/>
        <v>1530</v>
      </c>
      <c r="P114" s="17">
        <f t="shared" si="17"/>
        <v>0</v>
      </c>
      <c r="R114" s="6">
        <f t="shared" si="19"/>
        <v>1530</v>
      </c>
      <c r="S114" s="6">
        <f t="shared" si="18"/>
        <v>1683</v>
      </c>
    </row>
    <row r="115" spans="2:19" x14ac:dyDescent="0.5">
      <c r="B115" s="4" t="s">
        <v>166</v>
      </c>
      <c r="C115" s="4" t="s">
        <v>374</v>
      </c>
      <c r="D115" s="6">
        <v>18855</v>
      </c>
      <c r="E115" s="6">
        <v>3085.4023363216502</v>
      </c>
      <c r="F115" s="6">
        <v>680</v>
      </c>
      <c r="G115" s="6">
        <v>0</v>
      </c>
      <c r="H115" s="16"/>
      <c r="I115" s="15" t="s">
        <v>373</v>
      </c>
      <c r="J115" t="s">
        <v>60</v>
      </c>
      <c r="K115" s="12"/>
      <c r="M115" s="17">
        <f t="shared" si="21"/>
        <v>0</v>
      </c>
      <c r="N115" s="17">
        <f t="shared" si="15"/>
        <v>0</v>
      </c>
      <c r="O115" s="17">
        <f t="shared" si="16"/>
        <v>1530</v>
      </c>
      <c r="P115" s="17">
        <f t="shared" si="17"/>
        <v>0</v>
      </c>
      <c r="R115" s="6">
        <f t="shared" si="19"/>
        <v>1530</v>
      </c>
      <c r="S115" s="6">
        <f t="shared" si="18"/>
        <v>1683</v>
      </c>
    </row>
    <row r="116" spans="2:19" x14ac:dyDescent="0.5">
      <c r="B116" s="4" t="s">
        <v>166</v>
      </c>
      <c r="C116" s="4" t="s">
        <v>372</v>
      </c>
      <c r="D116" s="6">
        <v>12031</v>
      </c>
      <c r="E116" s="6">
        <v>1253.5173493347199</v>
      </c>
      <c r="F116" s="6">
        <v>640</v>
      </c>
      <c r="G116" s="6">
        <v>0</v>
      </c>
      <c r="H116" s="16"/>
      <c r="I116" s="15" t="s">
        <v>369</v>
      </c>
      <c r="J116" t="s">
        <v>60</v>
      </c>
      <c r="K116" s="12"/>
      <c r="M116" s="17">
        <f t="shared" si="21"/>
        <v>0</v>
      </c>
      <c r="N116" s="17">
        <f t="shared" si="15"/>
        <v>0</v>
      </c>
      <c r="O116" s="17">
        <f t="shared" si="16"/>
        <v>1440</v>
      </c>
      <c r="P116" s="17">
        <f t="shared" si="17"/>
        <v>0</v>
      </c>
      <c r="R116" s="6">
        <f t="shared" si="19"/>
        <v>1440</v>
      </c>
      <c r="S116" s="6">
        <f t="shared" si="18"/>
        <v>1584</v>
      </c>
    </row>
    <row r="117" spans="2:19" x14ac:dyDescent="0.5">
      <c r="B117" s="4" t="s">
        <v>166</v>
      </c>
      <c r="C117" s="4" t="s">
        <v>370</v>
      </c>
      <c r="D117" s="6">
        <v>21290</v>
      </c>
      <c r="E117" s="6">
        <v>1253.5173493347199</v>
      </c>
      <c r="F117" s="6">
        <v>640</v>
      </c>
      <c r="G117" s="6">
        <v>0</v>
      </c>
      <c r="H117" s="16"/>
      <c r="I117" s="15" t="s">
        <v>369</v>
      </c>
      <c r="J117" t="s">
        <v>60</v>
      </c>
      <c r="K117" s="12"/>
      <c r="M117" s="17">
        <f t="shared" si="21"/>
        <v>0</v>
      </c>
      <c r="N117" s="17">
        <f t="shared" si="15"/>
        <v>0</v>
      </c>
      <c r="O117" s="17">
        <f t="shared" si="16"/>
        <v>1440</v>
      </c>
      <c r="P117" s="17">
        <f t="shared" si="17"/>
        <v>0</v>
      </c>
      <c r="R117" s="6">
        <f t="shared" si="19"/>
        <v>1440</v>
      </c>
      <c r="S117" s="6">
        <f t="shared" si="18"/>
        <v>1584</v>
      </c>
    </row>
    <row r="118" spans="2:19" x14ac:dyDescent="0.5">
      <c r="B118" s="4" t="s">
        <v>166</v>
      </c>
      <c r="C118" s="4" t="s">
        <v>368</v>
      </c>
      <c r="D118" s="6">
        <v>254.29032258064501</v>
      </c>
      <c r="E118" s="6">
        <v>156.91935483870901</v>
      </c>
      <c r="F118" s="6">
        <v>0</v>
      </c>
      <c r="G118" s="6">
        <v>0</v>
      </c>
      <c r="H118" s="16"/>
      <c r="I118" s="15" t="s">
        <v>367</v>
      </c>
      <c r="J118" t="s">
        <v>60</v>
      </c>
      <c r="K118" s="12"/>
      <c r="M118" s="17">
        <f>IFERROR(ROUND(((D118*0.6*$K$2)+(D118*0.4))*M$3/1.82, 0),0)</f>
        <v>0</v>
      </c>
      <c r="N118" s="17">
        <f t="shared" si="15"/>
        <v>0</v>
      </c>
      <c r="O118" s="17">
        <f t="shared" si="16"/>
        <v>0</v>
      </c>
      <c r="P118" s="17">
        <f t="shared" si="17"/>
        <v>0</v>
      </c>
      <c r="R118" s="6">
        <f t="shared" si="19"/>
        <v>0</v>
      </c>
      <c r="S118" s="6">
        <f t="shared" si="18"/>
        <v>0</v>
      </c>
    </row>
    <row r="119" spans="2:19" x14ac:dyDescent="0.5">
      <c r="B119" s="4" t="s">
        <v>166</v>
      </c>
      <c r="C119" s="4" t="s">
        <v>366</v>
      </c>
      <c r="D119" s="6">
        <v>2707</v>
      </c>
      <c r="E119" s="6">
        <v>176</v>
      </c>
      <c r="F119" s="6">
        <v>0</v>
      </c>
      <c r="G119" s="6">
        <v>0</v>
      </c>
      <c r="H119" s="16"/>
      <c r="I119" s="15">
        <v>10180</v>
      </c>
      <c r="J119" t="s">
        <v>60</v>
      </c>
      <c r="K119" s="12"/>
      <c r="M119" s="17">
        <f>IFERROR(ROUND(((D119*0.6*$K$2)+(D119*0.4))*M$3/1.82, 0),0)</f>
        <v>0</v>
      </c>
      <c r="N119" s="17">
        <f t="shared" si="15"/>
        <v>0</v>
      </c>
      <c r="O119" s="17">
        <f t="shared" si="16"/>
        <v>0</v>
      </c>
      <c r="P119" s="17">
        <f t="shared" si="17"/>
        <v>0</v>
      </c>
      <c r="R119" s="6">
        <f t="shared" si="19"/>
        <v>0</v>
      </c>
      <c r="S119" s="6">
        <f t="shared" si="18"/>
        <v>0</v>
      </c>
    </row>
    <row r="120" spans="2:19" x14ac:dyDescent="0.5">
      <c r="B120" s="4" t="s">
        <v>166</v>
      </c>
      <c r="C120" s="4" t="s">
        <v>365</v>
      </c>
      <c r="D120" s="6">
        <v>3084</v>
      </c>
      <c r="E120" s="6">
        <v>515</v>
      </c>
      <c r="F120" s="6">
        <v>240</v>
      </c>
      <c r="G120" s="6">
        <v>130</v>
      </c>
      <c r="H120" s="16"/>
      <c r="I120" s="15">
        <v>23935</v>
      </c>
      <c r="J120" t="s">
        <v>60</v>
      </c>
      <c r="K120" s="12"/>
      <c r="M120" s="17">
        <f>IFERROR(ROUND(((D120*0.6*$K$2)+(D120*0.4))*M$3/1.82, 0),0)</f>
        <v>0</v>
      </c>
      <c r="N120" s="17">
        <f t="shared" si="15"/>
        <v>0</v>
      </c>
      <c r="O120" s="17">
        <f t="shared" si="16"/>
        <v>540</v>
      </c>
      <c r="P120" s="17">
        <f t="shared" si="17"/>
        <v>195</v>
      </c>
      <c r="R120" s="6">
        <f t="shared" si="19"/>
        <v>735</v>
      </c>
      <c r="S120" s="6">
        <f t="shared" si="18"/>
        <v>809</v>
      </c>
    </row>
    <row r="121" spans="2:19" x14ac:dyDescent="0.5">
      <c r="B121" s="4" t="s">
        <v>166</v>
      </c>
      <c r="C121" s="4" t="s">
        <v>364</v>
      </c>
      <c r="D121" s="6">
        <v>6816</v>
      </c>
      <c r="E121" s="6">
        <v>915.11111111111097</v>
      </c>
      <c r="F121" s="6">
        <v>320</v>
      </c>
      <c r="G121" s="6">
        <v>0</v>
      </c>
      <c r="H121" s="16"/>
      <c r="I121" s="15" t="s">
        <v>363</v>
      </c>
      <c r="J121" t="s">
        <v>60</v>
      </c>
      <c r="K121" s="12"/>
      <c r="M121" s="17">
        <f>IFERROR(ROUND(((D121*0.6*$K$2)+(D121*0.4))*M$3/1.82, 0),0)</f>
        <v>0</v>
      </c>
      <c r="N121" s="17">
        <f t="shared" si="15"/>
        <v>0</v>
      </c>
      <c r="O121" s="17">
        <f t="shared" si="16"/>
        <v>720</v>
      </c>
      <c r="P121" s="17">
        <f t="shared" si="17"/>
        <v>0</v>
      </c>
      <c r="R121" s="6">
        <f t="shared" si="19"/>
        <v>720</v>
      </c>
      <c r="S121" s="6">
        <f t="shared" si="18"/>
        <v>792</v>
      </c>
    </row>
    <row r="122" spans="2:19" x14ac:dyDescent="0.5">
      <c r="B122" s="4" t="s">
        <v>166</v>
      </c>
      <c r="C122" s="4" t="s">
        <v>360</v>
      </c>
      <c r="D122" s="6">
        <v>3084</v>
      </c>
      <c r="E122" s="6">
        <v>643.4</v>
      </c>
      <c r="F122" s="6">
        <v>240</v>
      </c>
      <c r="G122" s="6">
        <v>130</v>
      </c>
      <c r="H122" s="16"/>
      <c r="I122" s="15" t="s">
        <v>359</v>
      </c>
      <c r="J122" t="s">
        <v>60</v>
      </c>
      <c r="K122" s="12"/>
      <c r="M122" s="17">
        <f>IFERROR(ROUND(((D122*0.6*$K$2)+(D122*0.4))*M$3/1.82, 0),0)</f>
        <v>0</v>
      </c>
      <c r="N122" s="17">
        <f t="shared" si="15"/>
        <v>0</v>
      </c>
      <c r="O122" s="17">
        <f t="shared" si="16"/>
        <v>540</v>
      </c>
      <c r="P122" s="17">
        <f t="shared" si="17"/>
        <v>195</v>
      </c>
      <c r="R122" s="6">
        <f t="shared" si="19"/>
        <v>735</v>
      </c>
      <c r="S122" s="6">
        <f t="shared" si="18"/>
        <v>809</v>
      </c>
    </row>
    <row r="123" spans="2:19" x14ac:dyDescent="0.5">
      <c r="B123" s="4" t="s">
        <v>166</v>
      </c>
      <c r="C123" s="4" t="s">
        <v>358</v>
      </c>
      <c r="D123" s="6">
        <v>12540</v>
      </c>
      <c r="E123" s="6">
        <v>1131.5</v>
      </c>
      <c r="F123" s="6">
        <v>400</v>
      </c>
      <c r="G123" s="6">
        <v>0</v>
      </c>
      <c r="H123" s="16"/>
      <c r="I123" s="15" t="s">
        <v>357</v>
      </c>
      <c r="J123" t="s">
        <v>60</v>
      </c>
      <c r="K123" s="12"/>
      <c r="M123" s="17">
        <f>IFERROR(ROUND(((D123*0.6*$K$2)+(D123*0.4))*M$3/1.33, 0),0)</f>
        <v>0</v>
      </c>
      <c r="N123" s="17">
        <f t="shared" si="15"/>
        <v>0</v>
      </c>
      <c r="O123" s="17">
        <f t="shared" si="16"/>
        <v>900</v>
      </c>
      <c r="P123" s="17">
        <f t="shared" si="17"/>
        <v>0</v>
      </c>
      <c r="R123" s="6">
        <f t="shared" si="19"/>
        <v>900</v>
      </c>
      <c r="S123" s="6">
        <f t="shared" si="18"/>
        <v>990</v>
      </c>
    </row>
    <row r="124" spans="2:19" x14ac:dyDescent="0.5">
      <c r="B124" s="4" t="s">
        <v>166</v>
      </c>
      <c r="C124" s="4" t="s">
        <v>356</v>
      </c>
      <c r="D124" s="6">
        <v>17069</v>
      </c>
      <c r="E124" s="6">
        <v>1523.5354141656601</v>
      </c>
      <c r="F124" s="6">
        <v>520</v>
      </c>
      <c r="G124" s="6">
        <v>0</v>
      </c>
      <c r="H124" s="16"/>
      <c r="I124" s="15" t="s">
        <v>355</v>
      </c>
      <c r="J124" t="s">
        <v>60</v>
      </c>
      <c r="K124" s="12"/>
      <c r="M124" s="17">
        <f t="shared" ref="M124:M126" si="22">IFERROR(ROUND(((D124*0.6*$K$2)+(D124*0.4))*M$3/1.33, 0),0)</f>
        <v>0</v>
      </c>
      <c r="N124" s="17">
        <f t="shared" si="15"/>
        <v>0</v>
      </c>
      <c r="O124" s="17">
        <f t="shared" si="16"/>
        <v>1170</v>
      </c>
      <c r="P124" s="17">
        <f t="shared" si="17"/>
        <v>0</v>
      </c>
      <c r="R124" s="6">
        <f t="shared" si="19"/>
        <v>1170</v>
      </c>
      <c r="S124" s="6">
        <f t="shared" si="18"/>
        <v>1287</v>
      </c>
    </row>
    <row r="125" spans="2:19" x14ac:dyDescent="0.5">
      <c r="B125" s="4" t="s">
        <v>166</v>
      </c>
      <c r="C125" s="4" t="s">
        <v>354</v>
      </c>
      <c r="D125" s="6">
        <v>12031</v>
      </c>
      <c r="E125" s="6">
        <v>1278</v>
      </c>
      <c r="F125" s="6">
        <v>600</v>
      </c>
      <c r="G125" s="6">
        <v>0</v>
      </c>
      <c r="H125" s="16"/>
      <c r="I125" s="15" t="s">
        <v>352</v>
      </c>
      <c r="J125" t="s">
        <v>60</v>
      </c>
      <c r="K125" s="12"/>
      <c r="M125" s="17">
        <f t="shared" si="22"/>
        <v>0</v>
      </c>
      <c r="N125" s="17">
        <f t="shared" si="15"/>
        <v>0</v>
      </c>
      <c r="O125" s="17">
        <f t="shared" si="16"/>
        <v>1350</v>
      </c>
      <c r="P125" s="17">
        <f t="shared" si="17"/>
        <v>0</v>
      </c>
      <c r="R125" s="6">
        <f t="shared" si="19"/>
        <v>1350</v>
      </c>
      <c r="S125" s="6">
        <f t="shared" si="18"/>
        <v>1485</v>
      </c>
    </row>
    <row r="126" spans="2:19" x14ac:dyDescent="0.5">
      <c r="B126" s="4" t="s">
        <v>166</v>
      </c>
      <c r="C126" s="4" t="s">
        <v>351</v>
      </c>
      <c r="D126" s="6">
        <v>21290</v>
      </c>
      <c r="E126" s="6">
        <v>1278</v>
      </c>
      <c r="F126" s="6">
        <v>600</v>
      </c>
      <c r="G126" s="6">
        <v>0</v>
      </c>
      <c r="H126" s="16"/>
      <c r="I126" s="15" t="s">
        <v>350</v>
      </c>
      <c r="J126" t="s">
        <v>60</v>
      </c>
      <c r="K126" s="12"/>
      <c r="M126" s="17">
        <f t="shared" si="22"/>
        <v>0</v>
      </c>
      <c r="N126" s="17">
        <f t="shared" si="15"/>
        <v>0</v>
      </c>
      <c r="O126" s="17">
        <f t="shared" si="16"/>
        <v>1350</v>
      </c>
      <c r="P126" s="17">
        <f t="shared" si="17"/>
        <v>0</v>
      </c>
      <c r="R126" s="6">
        <f t="shared" si="19"/>
        <v>1350</v>
      </c>
      <c r="S126" s="6">
        <f t="shared" si="18"/>
        <v>1485</v>
      </c>
    </row>
    <row r="127" spans="2:19" x14ac:dyDescent="0.5">
      <c r="B127" s="4" t="s">
        <v>166</v>
      </c>
      <c r="C127" s="4" t="s">
        <v>349</v>
      </c>
      <c r="D127" s="6">
        <v>6816</v>
      </c>
      <c r="E127" s="6">
        <v>722.68819188191799</v>
      </c>
      <c r="F127" s="6">
        <v>360</v>
      </c>
      <c r="G127" s="6">
        <v>0</v>
      </c>
      <c r="H127" s="16"/>
      <c r="I127" s="15" t="s">
        <v>348</v>
      </c>
      <c r="J127" t="s">
        <v>60</v>
      </c>
      <c r="K127" s="12"/>
      <c r="M127" s="17">
        <f t="shared" ref="M127:M153" si="23">IFERROR(ROUND(((D127*0.6*$K$2)+(D127*0.4))*M$3/1.82, 0),0)</f>
        <v>0</v>
      </c>
      <c r="N127" s="17">
        <f t="shared" si="15"/>
        <v>0</v>
      </c>
      <c r="O127" s="17">
        <f t="shared" si="16"/>
        <v>810</v>
      </c>
      <c r="P127" s="17">
        <f t="shared" si="17"/>
        <v>0</v>
      </c>
      <c r="R127" s="6">
        <f t="shared" si="19"/>
        <v>810</v>
      </c>
      <c r="S127" s="6">
        <f t="shared" si="18"/>
        <v>891</v>
      </c>
    </row>
    <row r="128" spans="2:19" x14ac:dyDescent="0.5">
      <c r="B128" s="4" t="s">
        <v>166</v>
      </c>
      <c r="C128" s="4" t="s">
        <v>347</v>
      </c>
      <c r="D128" s="6">
        <v>7426</v>
      </c>
      <c r="E128" s="6">
        <v>785.36327077747899</v>
      </c>
      <c r="F128" s="6">
        <v>400</v>
      </c>
      <c r="G128" s="6">
        <v>300</v>
      </c>
      <c r="H128" s="16"/>
      <c r="I128" s="15" t="s">
        <v>346</v>
      </c>
      <c r="J128" t="s">
        <v>60</v>
      </c>
      <c r="K128" s="12"/>
      <c r="M128" s="17">
        <f t="shared" si="23"/>
        <v>0</v>
      </c>
      <c r="N128" s="17">
        <f t="shared" si="15"/>
        <v>0</v>
      </c>
      <c r="O128" s="17">
        <f t="shared" si="16"/>
        <v>900</v>
      </c>
      <c r="P128" s="17">
        <f t="shared" si="17"/>
        <v>450</v>
      </c>
      <c r="R128" s="6">
        <f t="shared" si="19"/>
        <v>1350</v>
      </c>
      <c r="S128" s="6">
        <f t="shared" si="18"/>
        <v>1485</v>
      </c>
    </row>
    <row r="129" spans="2:19" x14ac:dyDescent="0.5">
      <c r="B129" s="4" t="s">
        <v>166</v>
      </c>
      <c r="C129" s="4" t="s">
        <v>345</v>
      </c>
      <c r="D129" s="6">
        <v>3084</v>
      </c>
      <c r="E129" s="6">
        <v>585.5</v>
      </c>
      <c r="F129" s="6">
        <v>240</v>
      </c>
      <c r="G129" s="6">
        <v>150</v>
      </c>
      <c r="H129" s="16"/>
      <c r="I129" s="15" t="s">
        <v>344</v>
      </c>
      <c r="J129" t="s">
        <v>60</v>
      </c>
      <c r="K129" s="12"/>
      <c r="M129" s="17">
        <f t="shared" si="23"/>
        <v>0</v>
      </c>
      <c r="N129" s="17">
        <f t="shared" si="15"/>
        <v>0</v>
      </c>
      <c r="O129" s="17">
        <f t="shared" si="16"/>
        <v>540</v>
      </c>
      <c r="P129" s="17">
        <f t="shared" si="17"/>
        <v>225</v>
      </c>
      <c r="R129" s="6">
        <f t="shared" si="19"/>
        <v>765</v>
      </c>
      <c r="S129" s="6">
        <f t="shared" si="18"/>
        <v>842</v>
      </c>
    </row>
    <row r="130" spans="2:19" x14ac:dyDescent="0.5">
      <c r="B130" s="4" t="s">
        <v>166</v>
      </c>
      <c r="C130" s="4" t="s">
        <v>343</v>
      </c>
      <c r="D130" s="6">
        <v>3032.2333333333299</v>
      </c>
      <c r="E130" s="6">
        <v>478.53888888888798</v>
      </c>
      <c r="F130" s="6">
        <v>280</v>
      </c>
      <c r="G130" s="6">
        <v>70</v>
      </c>
      <c r="H130" s="16"/>
      <c r="I130" s="15" t="s">
        <v>342</v>
      </c>
      <c r="J130" t="s">
        <v>60</v>
      </c>
      <c r="K130" s="12"/>
      <c r="M130" s="17">
        <f t="shared" si="23"/>
        <v>0</v>
      </c>
      <c r="N130" s="17">
        <f t="shared" si="15"/>
        <v>0</v>
      </c>
      <c r="O130" s="17">
        <f t="shared" si="16"/>
        <v>630</v>
      </c>
      <c r="P130" s="17">
        <f t="shared" si="17"/>
        <v>105</v>
      </c>
      <c r="R130" s="6">
        <f t="shared" si="19"/>
        <v>735</v>
      </c>
      <c r="S130" s="6">
        <f t="shared" si="18"/>
        <v>809</v>
      </c>
    </row>
    <row r="131" spans="2:19" x14ac:dyDescent="0.5">
      <c r="B131" s="4" t="s">
        <v>166</v>
      </c>
      <c r="C131" s="4" t="s">
        <v>341</v>
      </c>
      <c r="D131" s="6">
        <v>3084</v>
      </c>
      <c r="E131" s="6">
        <v>388.30456852791798</v>
      </c>
      <c r="F131" s="6">
        <v>240</v>
      </c>
      <c r="G131" s="6">
        <v>0</v>
      </c>
      <c r="H131" s="16"/>
      <c r="I131" s="15" t="s">
        <v>340</v>
      </c>
      <c r="J131" t="s">
        <v>60</v>
      </c>
      <c r="K131" s="12"/>
      <c r="M131" s="17">
        <f t="shared" si="23"/>
        <v>0</v>
      </c>
      <c r="N131" s="17">
        <f t="shared" si="15"/>
        <v>0</v>
      </c>
      <c r="O131" s="17">
        <f t="shared" si="16"/>
        <v>540</v>
      </c>
      <c r="P131" s="17">
        <f t="shared" si="17"/>
        <v>0</v>
      </c>
      <c r="R131" s="6">
        <f t="shared" si="19"/>
        <v>540</v>
      </c>
      <c r="S131" s="6">
        <f t="shared" si="18"/>
        <v>594</v>
      </c>
    </row>
    <row r="132" spans="2:19" x14ac:dyDescent="0.5">
      <c r="B132" s="4" t="s">
        <v>166</v>
      </c>
      <c r="C132" s="4" t="s">
        <v>339</v>
      </c>
      <c r="D132" s="6">
        <v>3084</v>
      </c>
      <c r="E132" s="6">
        <v>465.947494033412</v>
      </c>
      <c r="F132" s="6">
        <v>160</v>
      </c>
      <c r="G132" s="6">
        <v>0</v>
      </c>
      <c r="H132" s="16"/>
      <c r="I132" s="15" t="s">
        <v>338</v>
      </c>
      <c r="J132" t="s">
        <v>60</v>
      </c>
      <c r="K132" s="12"/>
      <c r="M132" s="17">
        <f t="shared" si="23"/>
        <v>0</v>
      </c>
      <c r="N132" s="17">
        <f t="shared" si="15"/>
        <v>0</v>
      </c>
      <c r="O132" s="17">
        <f t="shared" si="16"/>
        <v>360</v>
      </c>
      <c r="P132" s="17">
        <f t="shared" si="17"/>
        <v>0</v>
      </c>
      <c r="R132" s="6">
        <f t="shared" si="19"/>
        <v>360</v>
      </c>
      <c r="S132" s="6">
        <f t="shared" si="18"/>
        <v>396</v>
      </c>
    </row>
    <row r="133" spans="2:19" x14ac:dyDescent="0.5">
      <c r="B133" s="4" t="s">
        <v>166</v>
      </c>
      <c r="C133" s="4" t="s">
        <v>337</v>
      </c>
      <c r="D133" s="6">
        <v>3084</v>
      </c>
      <c r="E133" s="6">
        <v>456.416666666666</v>
      </c>
      <c r="F133" s="6">
        <v>240</v>
      </c>
      <c r="G133" s="6">
        <v>70</v>
      </c>
      <c r="H133" s="16"/>
      <c r="I133" s="15" t="s">
        <v>336</v>
      </c>
      <c r="J133" t="s">
        <v>60</v>
      </c>
      <c r="K133" s="12"/>
      <c r="M133" s="17">
        <f t="shared" si="23"/>
        <v>0</v>
      </c>
      <c r="N133" s="17">
        <f t="shared" si="15"/>
        <v>0</v>
      </c>
      <c r="O133" s="17">
        <f t="shared" si="16"/>
        <v>540</v>
      </c>
      <c r="P133" s="17">
        <f t="shared" si="17"/>
        <v>105</v>
      </c>
      <c r="R133" s="6">
        <f t="shared" si="19"/>
        <v>645</v>
      </c>
      <c r="S133" s="6">
        <f t="shared" si="18"/>
        <v>710</v>
      </c>
    </row>
    <row r="134" spans="2:19" x14ac:dyDescent="0.5">
      <c r="B134" s="4" t="s">
        <v>166</v>
      </c>
      <c r="C134" s="4" t="s">
        <v>335</v>
      </c>
      <c r="D134" s="6">
        <v>3084</v>
      </c>
      <c r="E134" s="6">
        <v>386</v>
      </c>
      <c r="F134" s="6">
        <v>240</v>
      </c>
      <c r="G134" s="6">
        <v>0</v>
      </c>
      <c r="H134" s="16"/>
      <c r="I134" s="15">
        <v>28308</v>
      </c>
      <c r="J134" t="s">
        <v>60</v>
      </c>
      <c r="K134" s="12"/>
      <c r="M134" s="17">
        <f t="shared" si="23"/>
        <v>0</v>
      </c>
      <c r="N134" s="17">
        <f t="shared" si="15"/>
        <v>0</v>
      </c>
      <c r="O134" s="17">
        <f t="shared" si="16"/>
        <v>540</v>
      </c>
      <c r="P134" s="17">
        <f t="shared" si="17"/>
        <v>0</v>
      </c>
      <c r="R134" s="6">
        <f t="shared" si="19"/>
        <v>540</v>
      </c>
      <c r="S134" s="6">
        <f t="shared" si="18"/>
        <v>594</v>
      </c>
    </row>
    <row r="135" spans="2:19" x14ac:dyDescent="0.5">
      <c r="B135" s="4" t="s">
        <v>166</v>
      </c>
      <c r="C135" s="4" t="s">
        <v>334</v>
      </c>
      <c r="D135" s="6">
        <v>6816</v>
      </c>
      <c r="E135" s="6">
        <v>855.24112075769494</v>
      </c>
      <c r="F135" s="6">
        <v>280</v>
      </c>
      <c r="G135" s="6">
        <v>0</v>
      </c>
      <c r="H135" s="16"/>
      <c r="I135" s="15" t="s">
        <v>333</v>
      </c>
      <c r="J135" t="s">
        <v>60</v>
      </c>
      <c r="K135" s="12"/>
      <c r="M135" s="17">
        <f t="shared" si="23"/>
        <v>0</v>
      </c>
      <c r="N135" s="17">
        <f t="shared" si="15"/>
        <v>0</v>
      </c>
      <c r="O135" s="17">
        <f t="shared" si="16"/>
        <v>630</v>
      </c>
      <c r="P135" s="17">
        <f t="shared" si="17"/>
        <v>0</v>
      </c>
      <c r="R135" s="6">
        <f t="shared" si="19"/>
        <v>630</v>
      </c>
      <c r="S135" s="6">
        <f t="shared" si="18"/>
        <v>693</v>
      </c>
    </row>
    <row r="136" spans="2:19" x14ac:dyDescent="0.5">
      <c r="B136" s="4" t="s">
        <v>166</v>
      </c>
      <c r="C136" s="4" t="s">
        <v>332</v>
      </c>
      <c r="D136" s="6">
        <v>1541.86013986014</v>
      </c>
      <c r="E136" s="6">
        <v>187.433566433566</v>
      </c>
      <c r="F136" s="6">
        <v>240</v>
      </c>
      <c r="G136" s="6">
        <v>0</v>
      </c>
      <c r="H136" s="16"/>
      <c r="I136" s="15" t="s">
        <v>331</v>
      </c>
      <c r="J136" t="s">
        <v>60</v>
      </c>
      <c r="K136" s="12"/>
      <c r="M136" s="17">
        <f t="shared" si="23"/>
        <v>0</v>
      </c>
      <c r="N136" s="17">
        <f t="shared" si="15"/>
        <v>0</v>
      </c>
      <c r="O136" s="17">
        <f t="shared" si="16"/>
        <v>540</v>
      </c>
      <c r="P136" s="17">
        <f t="shared" si="17"/>
        <v>0</v>
      </c>
      <c r="R136" s="6">
        <f t="shared" si="19"/>
        <v>540</v>
      </c>
      <c r="S136" s="6">
        <f t="shared" si="18"/>
        <v>594</v>
      </c>
    </row>
    <row r="137" spans="2:19" x14ac:dyDescent="0.5">
      <c r="B137" s="4" t="s">
        <v>166</v>
      </c>
      <c r="C137" s="4" t="s">
        <v>330</v>
      </c>
      <c r="D137" s="6">
        <v>6816</v>
      </c>
      <c r="E137" s="6">
        <v>699.78740157480297</v>
      </c>
      <c r="F137" s="6">
        <v>400</v>
      </c>
      <c r="G137" s="6">
        <v>0</v>
      </c>
      <c r="H137" s="16"/>
      <c r="I137" s="15" t="s">
        <v>329</v>
      </c>
      <c r="J137" t="s">
        <v>60</v>
      </c>
      <c r="K137" s="12"/>
      <c r="M137" s="17">
        <f t="shared" si="23"/>
        <v>0</v>
      </c>
      <c r="N137" s="17">
        <f t="shared" si="15"/>
        <v>0</v>
      </c>
      <c r="O137" s="17">
        <f t="shared" si="16"/>
        <v>900</v>
      </c>
      <c r="P137" s="17">
        <f t="shared" si="17"/>
        <v>0</v>
      </c>
      <c r="R137" s="6">
        <f t="shared" si="19"/>
        <v>900</v>
      </c>
      <c r="S137" s="6">
        <f t="shared" si="18"/>
        <v>990</v>
      </c>
    </row>
    <row r="138" spans="2:19" x14ac:dyDescent="0.5">
      <c r="B138" s="4" t="s">
        <v>166</v>
      </c>
      <c r="C138" s="4" t="s">
        <v>328</v>
      </c>
      <c r="D138" s="6">
        <v>3084</v>
      </c>
      <c r="E138" s="6">
        <v>357.80804150453901</v>
      </c>
      <c r="F138" s="6">
        <v>280</v>
      </c>
      <c r="G138" s="6">
        <v>150</v>
      </c>
      <c r="H138" s="16"/>
      <c r="I138" s="15" t="s">
        <v>327</v>
      </c>
      <c r="J138" t="s">
        <v>60</v>
      </c>
      <c r="K138" s="12"/>
      <c r="M138" s="17">
        <f t="shared" si="23"/>
        <v>0</v>
      </c>
      <c r="N138" s="17">
        <f t="shared" si="15"/>
        <v>0</v>
      </c>
      <c r="O138" s="17">
        <f t="shared" si="16"/>
        <v>630</v>
      </c>
      <c r="P138" s="17">
        <f t="shared" si="17"/>
        <v>225</v>
      </c>
      <c r="R138" s="6">
        <f t="shared" si="19"/>
        <v>855</v>
      </c>
      <c r="S138" s="6">
        <f t="shared" si="18"/>
        <v>941</v>
      </c>
    </row>
    <row r="139" spans="2:19" x14ac:dyDescent="0.5">
      <c r="B139" s="4" t="s">
        <v>166</v>
      </c>
      <c r="C139" s="4" t="s">
        <v>326</v>
      </c>
      <c r="D139" s="6">
        <v>282</v>
      </c>
      <c r="E139" s="6">
        <v>69.298505499945804</v>
      </c>
      <c r="F139" s="6">
        <v>0</v>
      </c>
      <c r="G139" s="6">
        <v>0</v>
      </c>
      <c r="H139" s="16"/>
      <c r="I139" s="15" t="s">
        <v>325</v>
      </c>
      <c r="J139" t="s">
        <v>60</v>
      </c>
      <c r="K139" s="12"/>
      <c r="M139" s="17">
        <f t="shared" si="23"/>
        <v>0</v>
      </c>
      <c r="N139" s="17">
        <f t="shared" si="15"/>
        <v>0</v>
      </c>
      <c r="O139" s="17">
        <f t="shared" si="16"/>
        <v>0</v>
      </c>
      <c r="P139" s="17">
        <f t="shared" si="17"/>
        <v>0</v>
      </c>
      <c r="R139" s="6">
        <f t="shared" si="19"/>
        <v>0</v>
      </c>
      <c r="S139" s="6">
        <f t="shared" si="18"/>
        <v>0</v>
      </c>
    </row>
    <row r="140" spans="2:19" x14ac:dyDescent="0.5">
      <c r="B140" s="4" t="s">
        <v>166</v>
      </c>
      <c r="C140" s="4" t="s">
        <v>324</v>
      </c>
      <c r="D140" s="6">
        <v>996</v>
      </c>
      <c r="E140" s="6">
        <v>70.057666815829194</v>
      </c>
      <c r="F140" s="6">
        <v>0</v>
      </c>
      <c r="G140" s="6">
        <v>0</v>
      </c>
      <c r="H140" s="16"/>
      <c r="I140" s="15" t="s">
        <v>322</v>
      </c>
      <c r="J140" t="s">
        <v>60</v>
      </c>
      <c r="K140" s="12"/>
      <c r="M140" s="17">
        <f t="shared" si="23"/>
        <v>0</v>
      </c>
      <c r="N140" s="17">
        <f t="shared" si="15"/>
        <v>0</v>
      </c>
      <c r="O140" s="17">
        <f t="shared" si="16"/>
        <v>0</v>
      </c>
      <c r="P140" s="17">
        <f t="shared" si="17"/>
        <v>0</v>
      </c>
      <c r="R140" s="6">
        <f t="shared" si="19"/>
        <v>0</v>
      </c>
      <c r="S140" s="6">
        <f t="shared" si="18"/>
        <v>0</v>
      </c>
    </row>
    <row r="141" spans="2:19" x14ac:dyDescent="0.5">
      <c r="B141" s="4" t="s">
        <v>166</v>
      </c>
      <c r="C141" s="4" t="s">
        <v>323</v>
      </c>
      <c r="D141" s="6">
        <v>0</v>
      </c>
      <c r="E141" s="6">
        <v>888.95296312869903</v>
      </c>
      <c r="F141" s="6">
        <v>0</v>
      </c>
      <c r="G141" s="6">
        <v>0</v>
      </c>
      <c r="H141" s="16"/>
      <c r="I141" s="15" t="s">
        <v>322</v>
      </c>
      <c r="J141" t="s">
        <v>60</v>
      </c>
      <c r="K141" s="12"/>
      <c r="M141" s="17">
        <f t="shared" si="23"/>
        <v>0</v>
      </c>
      <c r="N141" s="17">
        <f t="shared" si="15"/>
        <v>0</v>
      </c>
      <c r="O141" s="17">
        <f t="shared" si="16"/>
        <v>0</v>
      </c>
      <c r="P141" s="17">
        <f t="shared" si="17"/>
        <v>0</v>
      </c>
      <c r="R141" s="6">
        <f t="shared" si="19"/>
        <v>0</v>
      </c>
      <c r="S141" s="6">
        <f t="shared" si="18"/>
        <v>0</v>
      </c>
    </row>
    <row r="142" spans="2:19" x14ac:dyDescent="0.5">
      <c r="B142" s="4" t="s">
        <v>166</v>
      </c>
      <c r="C142" s="4" t="s">
        <v>321</v>
      </c>
      <c r="D142" s="6">
        <v>282</v>
      </c>
      <c r="E142" s="6">
        <v>32</v>
      </c>
      <c r="F142" s="6">
        <v>0</v>
      </c>
      <c r="G142" s="6">
        <v>0</v>
      </c>
      <c r="H142" s="16"/>
      <c r="I142" s="15">
        <v>64455</v>
      </c>
      <c r="J142" t="s">
        <v>60</v>
      </c>
      <c r="K142" s="12"/>
      <c r="M142" s="17">
        <f t="shared" si="23"/>
        <v>0</v>
      </c>
      <c r="N142" s="17">
        <f t="shared" si="15"/>
        <v>0</v>
      </c>
      <c r="O142" s="17">
        <f t="shared" si="16"/>
        <v>0</v>
      </c>
      <c r="P142" s="17">
        <f t="shared" si="17"/>
        <v>0</v>
      </c>
      <c r="R142" s="6">
        <f t="shared" si="19"/>
        <v>0</v>
      </c>
      <c r="S142" s="6">
        <f t="shared" si="18"/>
        <v>0</v>
      </c>
    </row>
    <row r="143" spans="2:19" x14ac:dyDescent="0.5">
      <c r="B143" s="4" t="s">
        <v>166</v>
      </c>
      <c r="C143" s="4" t="s">
        <v>320</v>
      </c>
      <c r="D143" s="6">
        <v>0</v>
      </c>
      <c r="E143" s="6">
        <v>49</v>
      </c>
      <c r="F143" s="6">
        <v>0</v>
      </c>
      <c r="G143" s="6">
        <v>0</v>
      </c>
      <c r="H143" s="16"/>
      <c r="I143" s="15">
        <v>64455</v>
      </c>
      <c r="J143" t="s">
        <v>60</v>
      </c>
      <c r="K143" s="12"/>
      <c r="M143" s="17">
        <f t="shared" si="23"/>
        <v>0</v>
      </c>
      <c r="N143" s="17">
        <f t="shared" si="15"/>
        <v>0</v>
      </c>
      <c r="O143" s="17">
        <f t="shared" si="16"/>
        <v>0</v>
      </c>
      <c r="P143" s="17">
        <f t="shared" si="17"/>
        <v>0</v>
      </c>
      <c r="R143" s="6">
        <f t="shared" si="19"/>
        <v>0</v>
      </c>
      <c r="S143" s="6">
        <f t="shared" si="18"/>
        <v>0</v>
      </c>
    </row>
    <row r="144" spans="2:19" x14ac:dyDescent="0.5">
      <c r="B144" s="4" t="s">
        <v>166</v>
      </c>
      <c r="C144" s="4" t="s">
        <v>319</v>
      </c>
      <c r="D144" s="6">
        <v>1531</v>
      </c>
      <c r="E144" s="6">
        <v>377</v>
      </c>
      <c r="F144" s="6">
        <v>200</v>
      </c>
      <c r="G144" s="6">
        <v>70</v>
      </c>
      <c r="H144" s="16"/>
      <c r="I144" s="15">
        <v>28080</v>
      </c>
      <c r="J144" t="s">
        <v>60</v>
      </c>
      <c r="K144" s="12"/>
      <c r="M144" s="17">
        <f t="shared" si="23"/>
        <v>0</v>
      </c>
      <c r="N144" s="17">
        <f t="shared" si="15"/>
        <v>0</v>
      </c>
      <c r="O144" s="17">
        <f t="shared" si="16"/>
        <v>450</v>
      </c>
      <c r="P144" s="17">
        <f t="shared" si="17"/>
        <v>105</v>
      </c>
      <c r="R144" s="6">
        <f t="shared" si="19"/>
        <v>555</v>
      </c>
      <c r="S144" s="6">
        <f t="shared" si="18"/>
        <v>611</v>
      </c>
    </row>
    <row r="145" spans="2:19" x14ac:dyDescent="0.5">
      <c r="B145" s="4" t="s">
        <v>166</v>
      </c>
      <c r="C145" s="4" t="s">
        <v>318</v>
      </c>
      <c r="D145" s="6">
        <v>598</v>
      </c>
      <c r="E145" s="6">
        <v>108</v>
      </c>
      <c r="F145" s="6">
        <v>0</v>
      </c>
      <c r="G145" s="6">
        <v>0</v>
      </c>
      <c r="H145" s="16"/>
      <c r="I145" s="15">
        <v>11760</v>
      </c>
      <c r="J145" t="s">
        <v>60</v>
      </c>
      <c r="K145" s="12"/>
      <c r="M145" s="17">
        <f t="shared" si="23"/>
        <v>0</v>
      </c>
      <c r="N145" s="17">
        <f t="shared" si="15"/>
        <v>0</v>
      </c>
      <c r="O145" s="17">
        <f t="shared" si="16"/>
        <v>0</v>
      </c>
      <c r="P145" s="17">
        <f t="shared" si="17"/>
        <v>0</v>
      </c>
      <c r="R145" s="6">
        <f t="shared" si="19"/>
        <v>0</v>
      </c>
      <c r="S145" s="6">
        <f t="shared" si="18"/>
        <v>0</v>
      </c>
    </row>
    <row r="146" spans="2:19" x14ac:dyDescent="0.5">
      <c r="B146" s="4" t="s">
        <v>166</v>
      </c>
      <c r="C146" s="4" t="s">
        <v>317</v>
      </c>
      <c r="D146" s="6">
        <v>1840</v>
      </c>
      <c r="E146" s="6">
        <v>496.74940334128797</v>
      </c>
      <c r="F146" s="6">
        <v>280</v>
      </c>
      <c r="G146" s="6">
        <v>70</v>
      </c>
      <c r="H146" s="16"/>
      <c r="I146" s="15" t="s">
        <v>316</v>
      </c>
      <c r="J146" t="s">
        <v>60</v>
      </c>
      <c r="K146" s="12"/>
      <c r="M146" s="17">
        <f t="shared" si="23"/>
        <v>0</v>
      </c>
      <c r="N146" s="17">
        <f t="shared" si="15"/>
        <v>0</v>
      </c>
      <c r="O146" s="17">
        <f t="shared" si="16"/>
        <v>630</v>
      </c>
      <c r="P146" s="17">
        <f t="shared" si="17"/>
        <v>105</v>
      </c>
      <c r="R146" s="6">
        <f t="shared" si="19"/>
        <v>735</v>
      </c>
      <c r="S146" s="6">
        <f t="shared" si="18"/>
        <v>809</v>
      </c>
    </row>
    <row r="147" spans="2:19" x14ac:dyDescent="0.5">
      <c r="B147" s="4" t="s">
        <v>166</v>
      </c>
      <c r="C147" s="4" t="s">
        <v>315</v>
      </c>
      <c r="D147" s="6">
        <v>6347</v>
      </c>
      <c r="E147" s="6">
        <v>912.30656934306501</v>
      </c>
      <c r="F147" s="6">
        <v>360</v>
      </c>
      <c r="G147" s="6">
        <v>150</v>
      </c>
      <c r="H147" s="16"/>
      <c r="I147" s="15" t="s">
        <v>314</v>
      </c>
      <c r="J147" t="s">
        <v>60</v>
      </c>
      <c r="K147" s="12"/>
      <c r="M147" s="17">
        <f t="shared" si="23"/>
        <v>0</v>
      </c>
      <c r="N147" s="17">
        <f t="shared" si="15"/>
        <v>0</v>
      </c>
      <c r="O147" s="17">
        <f t="shared" si="16"/>
        <v>810</v>
      </c>
      <c r="P147" s="17">
        <f t="shared" si="17"/>
        <v>225</v>
      </c>
      <c r="R147" s="6">
        <f t="shared" si="19"/>
        <v>1035</v>
      </c>
      <c r="S147" s="6">
        <f t="shared" si="18"/>
        <v>1139</v>
      </c>
    </row>
    <row r="148" spans="2:19" x14ac:dyDescent="0.5">
      <c r="B148" s="4" t="s">
        <v>166</v>
      </c>
      <c r="C148" s="4" t="s">
        <v>313</v>
      </c>
      <c r="D148" s="6">
        <v>6816</v>
      </c>
      <c r="E148" s="6">
        <v>654</v>
      </c>
      <c r="F148" s="6">
        <v>320</v>
      </c>
      <c r="G148" s="6">
        <v>0</v>
      </c>
      <c r="H148" s="16"/>
      <c r="I148" s="15">
        <v>24685</v>
      </c>
      <c r="J148" t="s">
        <v>60</v>
      </c>
      <c r="K148" s="12"/>
      <c r="M148" s="17">
        <f t="shared" si="23"/>
        <v>0</v>
      </c>
      <c r="N148" s="17">
        <f t="shared" si="15"/>
        <v>0</v>
      </c>
      <c r="O148" s="17">
        <f t="shared" si="16"/>
        <v>720</v>
      </c>
      <c r="P148" s="17">
        <f t="shared" si="17"/>
        <v>0</v>
      </c>
      <c r="R148" s="6">
        <f t="shared" si="19"/>
        <v>720</v>
      </c>
      <c r="S148" s="6">
        <f t="shared" si="18"/>
        <v>792</v>
      </c>
    </row>
    <row r="149" spans="2:19" x14ac:dyDescent="0.5">
      <c r="B149" s="4" t="s">
        <v>166</v>
      </c>
      <c r="C149" s="4" t="s">
        <v>312</v>
      </c>
      <c r="D149" s="6">
        <v>6816</v>
      </c>
      <c r="E149" s="6">
        <v>750</v>
      </c>
      <c r="F149" s="6">
        <v>320</v>
      </c>
      <c r="G149" s="6">
        <v>0</v>
      </c>
      <c r="H149" s="16"/>
      <c r="I149" s="15">
        <v>27524</v>
      </c>
      <c r="J149" t="s">
        <v>60</v>
      </c>
      <c r="K149" s="12"/>
      <c r="M149" s="17">
        <f t="shared" si="23"/>
        <v>0</v>
      </c>
      <c r="N149" s="17">
        <f t="shared" si="15"/>
        <v>0</v>
      </c>
      <c r="O149" s="17">
        <f t="shared" si="16"/>
        <v>720</v>
      </c>
      <c r="P149" s="17">
        <f t="shared" si="17"/>
        <v>0</v>
      </c>
      <c r="R149" s="6">
        <f t="shared" si="19"/>
        <v>720</v>
      </c>
      <c r="S149" s="6">
        <f t="shared" si="18"/>
        <v>792</v>
      </c>
    </row>
    <row r="150" spans="2:19" x14ac:dyDescent="0.5">
      <c r="B150" s="4" t="s">
        <v>166</v>
      </c>
      <c r="C150" s="4" t="s">
        <v>311</v>
      </c>
      <c r="D150" s="6">
        <v>6816</v>
      </c>
      <c r="E150" s="6">
        <v>753.48122270742294</v>
      </c>
      <c r="F150" s="6">
        <v>440</v>
      </c>
      <c r="G150" s="6">
        <v>0</v>
      </c>
      <c r="H150" s="16"/>
      <c r="I150" s="15" t="s">
        <v>310</v>
      </c>
      <c r="J150" t="s">
        <v>60</v>
      </c>
      <c r="K150" s="12"/>
      <c r="M150" s="17">
        <f t="shared" si="23"/>
        <v>0</v>
      </c>
      <c r="N150" s="17">
        <f t="shared" si="15"/>
        <v>0</v>
      </c>
      <c r="O150" s="17">
        <f t="shared" si="16"/>
        <v>990</v>
      </c>
      <c r="P150" s="17">
        <f t="shared" si="17"/>
        <v>0</v>
      </c>
      <c r="R150" s="6">
        <f t="shared" si="19"/>
        <v>990</v>
      </c>
      <c r="S150" s="6">
        <f t="shared" si="18"/>
        <v>1089</v>
      </c>
    </row>
    <row r="151" spans="2:19" x14ac:dyDescent="0.5">
      <c r="B151" s="4" t="s">
        <v>166</v>
      </c>
      <c r="C151" s="4" t="s">
        <v>309</v>
      </c>
      <c r="D151" s="6">
        <v>6816</v>
      </c>
      <c r="E151" s="6">
        <v>694.35515548281501</v>
      </c>
      <c r="F151" s="6">
        <v>360</v>
      </c>
      <c r="G151" s="6">
        <v>0</v>
      </c>
      <c r="H151" s="16"/>
      <c r="I151" s="15" t="s">
        <v>308</v>
      </c>
      <c r="J151" t="s">
        <v>60</v>
      </c>
      <c r="K151" s="12"/>
      <c r="M151" s="17">
        <f t="shared" si="23"/>
        <v>0</v>
      </c>
      <c r="N151" s="17">
        <f t="shared" ref="N151:N214" si="24">IFERROR(ROUND(E151*$K$3*N$3, 0), 0)</f>
        <v>0</v>
      </c>
      <c r="O151" s="17">
        <f t="shared" ref="O151:O214" si="25">ROUND((F151/40)*O$3, 0)</f>
        <v>810</v>
      </c>
      <c r="P151" s="17">
        <f t="shared" ref="P151:P214" si="26">ROUND(G151*P$3, 0)</f>
        <v>0</v>
      </c>
      <c r="R151" s="6">
        <f t="shared" si="19"/>
        <v>810</v>
      </c>
      <c r="S151" s="6">
        <f t="shared" ref="S151:S213" si="27">ROUND(R151*0.1, 0)+R151</f>
        <v>891</v>
      </c>
    </row>
    <row r="152" spans="2:19" x14ac:dyDescent="0.5">
      <c r="B152" s="4" t="s">
        <v>166</v>
      </c>
      <c r="C152" s="4" t="s">
        <v>307</v>
      </c>
      <c r="D152" s="6">
        <v>3084</v>
      </c>
      <c r="E152" s="6">
        <v>507</v>
      </c>
      <c r="F152" s="6">
        <v>240</v>
      </c>
      <c r="G152" s="6">
        <v>0</v>
      </c>
      <c r="H152" s="16"/>
      <c r="I152" s="15">
        <v>26765</v>
      </c>
      <c r="J152" t="s">
        <v>60</v>
      </c>
      <c r="K152" s="12"/>
      <c r="M152" s="17">
        <f t="shared" si="23"/>
        <v>0</v>
      </c>
      <c r="N152" s="17">
        <f t="shared" si="24"/>
        <v>0</v>
      </c>
      <c r="O152" s="17">
        <f t="shared" si="25"/>
        <v>540</v>
      </c>
      <c r="P152" s="17">
        <f t="shared" si="26"/>
        <v>0</v>
      </c>
      <c r="R152" s="6">
        <f t="shared" ref="R152:R214" si="28">SUM(M152:P152)</f>
        <v>540</v>
      </c>
      <c r="S152" s="6">
        <f t="shared" si="27"/>
        <v>594</v>
      </c>
    </row>
    <row r="153" spans="2:19" x14ac:dyDescent="0.5">
      <c r="B153" s="4" t="s">
        <v>166</v>
      </c>
      <c r="C153" s="4" t="s">
        <v>306</v>
      </c>
      <c r="D153" s="6">
        <v>9242.9760000000006</v>
      </c>
      <c r="E153" s="6">
        <v>850.44</v>
      </c>
      <c r="F153" s="6">
        <v>320</v>
      </c>
      <c r="G153" s="6">
        <v>0</v>
      </c>
      <c r="H153" s="16"/>
      <c r="I153" s="15" t="s">
        <v>305</v>
      </c>
      <c r="J153" t="s">
        <v>60</v>
      </c>
      <c r="K153" s="12"/>
      <c r="M153" s="17">
        <f t="shared" si="23"/>
        <v>0</v>
      </c>
      <c r="N153" s="17">
        <f t="shared" si="24"/>
        <v>0</v>
      </c>
      <c r="O153" s="17">
        <f t="shared" si="25"/>
        <v>720</v>
      </c>
      <c r="P153" s="17">
        <f t="shared" si="26"/>
        <v>0</v>
      </c>
      <c r="R153" s="6">
        <f t="shared" si="28"/>
        <v>720</v>
      </c>
      <c r="S153" s="6">
        <f t="shared" si="27"/>
        <v>792</v>
      </c>
    </row>
    <row r="154" spans="2:19" x14ac:dyDescent="0.5">
      <c r="B154" s="4" t="s">
        <v>166</v>
      </c>
      <c r="C154" s="4" t="s">
        <v>304</v>
      </c>
      <c r="D154" s="6">
        <v>10156</v>
      </c>
      <c r="E154" s="6">
        <v>1187.49565903709</v>
      </c>
      <c r="F154" s="6">
        <v>560</v>
      </c>
      <c r="G154" s="6">
        <v>0</v>
      </c>
      <c r="H154" s="16"/>
      <c r="I154" s="15" t="s">
        <v>303</v>
      </c>
      <c r="J154" t="s">
        <v>60</v>
      </c>
      <c r="K154" s="12"/>
      <c r="M154" s="17">
        <f>IFERROR(ROUND(((D154*0.6*$K$2)+(D154*0.4))*M$3/1.33, 0),0)</f>
        <v>0</v>
      </c>
      <c r="N154" s="17">
        <f t="shared" si="24"/>
        <v>0</v>
      </c>
      <c r="O154" s="17">
        <f t="shared" si="25"/>
        <v>1260</v>
      </c>
      <c r="P154" s="17">
        <f t="shared" si="26"/>
        <v>0</v>
      </c>
      <c r="R154" s="6">
        <f t="shared" si="28"/>
        <v>1260</v>
      </c>
      <c r="S154" s="6">
        <f t="shared" si="27"/>
        <v>1386</v>
      </c>
    </row>
    <row r="155" spans="2:19" x14ac:dyDescent="0.5">
      <c r="B155" s="4" t="s">
        <v>166</v>
      </c>
      <c r="C155" s="4" t="s">
        <v>302</v>
      </c>
      <c r="D155" s="6">
        <v>3084</v>
      </c>
      <c r="E155" s="6">
        <v>646.00258397932805</v>
      </c>
      <c r="F155" s="6">
        <v>240</v>
      </c>
      <c r="G155" s="6">
        <v>0</v>
      </c>
      <c r="H155" s="16"/>
      <c r="I155" s="15" t="s">
        <v>301</v>
      </c>
      <c r="J155" t="s">
        <v>60</v>
      </c>
      <c r="K155" s="12"/>
      <c r="M155" s="17">
        <f>IFERROR(ROUND(((D155*0.6*$K$2)+(D155*0.4))*M$3/1.82, 0),0)</f>
        <v>0</v>
      </c>
      <c r="N155" s="17">
        <f t="shared" si="24"/>
        <v>0</v>
      </c>
      <c r="O155" s="17">
        <f t="shared" si="25"/>
        <v>540</v>
      </c>
      <c r="P155" s="17">
        <f t="shared" si="26"/>
        <v>0</v>
      </c>
      <c r="R155" s="6">
        <f t="shared" si="28"/>
        <v>540</v>
      </c>
      <c r="S155" s="6">
        <f t="shared" si="27"/>
        <v>594</v>
      </c>
    </row>
    <row r="156" spans="2:19" x14ac:dyDescent="0.5">
      <c r="B156" s="4" t="s">
        <v>166</v>
      </c>
      <c r="C156" s="4" t="s">
        <v>300</v>
      </c>
      <c r="D156" s="6">
        <v>6816</v>
      </c>
      <c r="E156" s="6">
        <v>1109</v>
      </c>
      <c r="F156" s="6">
        <v>280</v>
      </c>
      <c r="G156" s="6">
        <v>0</v>
      </c>
      <c r="H156" s="16"/>
      <c r="I156" s="15">
        <v>28415</v>
      </c>
      <c r="J156" t="s">
        <v>60</v>
      </c>
      <c r="K156" s="12"/>
      <c r="M156" s="17">
        <f>IFERROR(ROUND(((D156*0.6*$K$2)+(D156*0.4))*M$3/1.82, 0),0)</f>
        <v>0</v>
      </c>
      <c r="N156" s="17">
        <f t="shared" si="24"/>
        <v>0</v>
      </c>
      <c r="O156" s="17">
        <f t="shared" si="25"/>
        <v>630</v>
      </c>
      <c r="P156" s="17">
        <f t="shared" si="26"/>
        <v>0</v>
      </c>
      <c r="R156" s="6">
        <f t="shared" si="28"/>
        <v>630</v>
      </c>
      <c r="S156" s="6">
        <f t="shared" si="27"/>
        <v>693</v>
      </c>
    </row>
    <row r="157" spans="2:19" x14ac:dyDescent="0.5">
      <c r="B157" s="4" t="s">
        <v>166</v>
      </c>
      <c r="C157" s="4" t="s">
        <v>299</v>
      </c>
      <c r="D157" s="6">
        <v>12540</v>
      </c>
      <c r="E157" s="6">
        <v>865.42189586114796</v>
      </c>
      <c r="F157" s="6">
        <v>480</v>
      </c>
      <c r="G157" s="6">
        <v>0</v>
      </c>
      <c r="H157" s="16"/>
      <c r="I157" s="15" t="s">
        <v>298</v>
      </c>
      <c r="J157" t="s">
        <v>60</v>
      </c>
      <c r="K157" s="12"/>
      <c r="M157" s="17">
        <f>IFERROR(ROUND(((D157*0.6*$K$2)+(D157*0.4))*M$3/1.33, 0),0)</f>
        <v>0</v>
      </c>
      <c r="N157" s="17">
        <f t="shared" si="24"/>
        <v>0</v>
      </c>
      <c r="O157" s="17">
        <f t="shared" si="25"/>
        <v>1080</v>
      </c>
      <c r="P157" s="17">
        <f t="shared" si="26"/>
        <v>0</v>
      </c>
      <c r="R157" s="6">
        <f t="shared" si="28"/>
        <v>1080</v>
      </c>
      <c r="S157" s="6">
        <f t="shared" si="27"/>
        <v>1188</v>
      </c>
    </row>
    <row r="158" spans="2:19" x14ac:dyDescent="0.5">
      <c r="B158" s="4" t="s">
        <v>166</v>
      </c>
      <c r="C158" s="4" t="s">
        <v>297</v>
      </c>
      <c r="D158" s="6">
        <v>12540</v>
      </c>
      <c r="E158" s="6">
        <v>1027</v>
      </c>
      <c r="F158" s="6">
        <v>560</v>
      </c>
      <c r="G158" s="6">
        <v>0</v>
      </c>
      <c r="H158" s="16"/>
      <c r="I158" s="15">
        <v>24546</v>
      </c>
      <c r="J158" t="s">
        <v>60</v>
      </c>
      <c r="K158" s="12"/>
      <c r="M158" s="17">
        <f t="shared" ref="M158:M159" si="29">IFERROR(ROUND(((D158*0.6*$K$2)+(D158*0.4))*M$3/1.33, 0),0)</f>
        <v>0</v>
      </c>
      <c r="N158" s="17">
        <f t="shared" si="24"/>
        <v>0</v>
      </c>
      <c r="O158" s="17">
        <f t="shared" si="25"/>
        <v>1260</v>
      </c>
      <c r="P158" s="17">
        <f t="shared" si="26"/>
        <v>0</v>
      </c>
      <c r="R158" s="6">
        <f t="shared" si="28"/>
        <v>1260</v>
      </c>
      <c r="S158" s="6">
        <f t="shared" si="27"/>
        <v>1386</v>
      </c>
    </row>
    <row r="159" spans="2:19" x14ac:dyDescent="0.5">
      <c r="B159" s="4" t="s">
        <v>166</v>
      </c>
      <c r="C159" s="4" t="s">
        <v>296</v>
      </c>
      <c r="D159" s="6">
        <v>11951</v>
      </c>
      <c r="E159" s="6">
        <v>1004.10303030303</v>
      </c>
      <c r="F159" s="6">
        <v>480</v>
      </c>
      <c r="G159" s="6">
        <v>0</v>
      </c>
      <c r="H159" s="16"/>
      <c r="I159" s="15" t="s">
        <v>295</v>
      </c>
      <c r="J159" t="s">
        <v>60</v>
      </c>
      <c r="K159" s="12"/>
      <c r="M159" s="17">
        <f t="shared" si="29"/>
        <v>0</v>
      </c>
      <c r="N159" s="17">
        <f t="shared" si="24"/>
        <v>0</v>
      </c>
      <c r="O159" s="17">
        <f t="shared" si="25"/>
        <v>1080</v>
      </c>
      <c r="P159" s="17">
        <f t="shared" si="26"/>
        <v>0</v>
      </c>
      <c r="R159" s="6">
        <f t="shared" si="28"/>
        <v>1080</v>
      </c>
      <c r="S159" s="6">
        <f t="shared" si="27"/>
        <v>1188</v>
      </c>
    </row>
    <row r="160" spans="2:19" x14ac:dyDescent="0.5">
      <c r="B160" s="4" t="s">
        <v>166</v>
      </c>
      <c r="C160" s="4" t="s">
        <v>294</v>
      </c>
      <c r="D160" s="6">
        <v>6816</v>
      </c>
      <c r="E160" s="6">
        <v>706.94110429447801</v>
      </c>
      <c r="F160" s="6">
        <v>280</v>
      </c>
      <c r="G160" s="6">
        <v>0</v>
      </c>
      <c r="H160" s="16"/>
      <c r="I160" s="15" t="s">
        <v>293</v>
      </c>
      <c r="J160" t="s">
        <v>60</v>
      </c>
      <c r="K160" s="12"/>
      <c r="M160" s="17">
        <f t="shared" ref="M160:M171" si="30">IFERROR(ROUND(((D160*0.6*$K$2)+(D160*0.4))*M$3/1.82, 0),0)</f>
        <v>0</v>
      </c>
      <c r="N160" s="17">
        <f t="shared" si="24"/>
        <v>0</v>
      </c>
      <c r="O160" s="17">
        <f t="shared" si="25"/>
        <v>630</v>
      </c>
      <c r="P160" s="17">
        <f t="shared" si="26"/>
        <v>0</v>
      </c>
      <c r="R160" s="6">
        <f t="shared" si="28"/>
        <v>630</v>
      </c>
      <c r="S160" s="6">
        <f t="shared" si="27"/>
        <v>693</v>
      </c>
    </row>
    <row r="161" spans="2:19" x14ac:dyDescent="0.5">
      <c r="B161" s="4" t="s">
        <v>166</v>
      </c>
      <c r="C161" s="4" t="s">
        <v>292</v>
      </c>
      <c r="D161" s="6">
        <v>3084</v>
      </c>
      <c r="E161" s="6">
        <v>577</v>
      </c>
      <c r="F161" s="6">
        <v>360</v>
      </c>
      <c r="G161" s="6">
        <v>0</v>
      </c>
      <c r="H161" s="16"/>
      <c r="I161" s="15">
        <v>26615</v>
      </c>
      <c r="J161" t="s">
        <v>60</v>
      </c>
      <c r="K161" s="12"/>
      <c r="M161" s="17">
        <f t="shared" si="30"/>
        <v>0</v>
      </c>
      <c r="N161" s="17">
        <f t="shared" si="24"/>
        <v>0</v>
      </c>
      <c r="O161" s="17">
        <f t="shared" si="25"/>
        <v>810</v>
      </c>
      <c r="P161" s="17">
        <f t="shared" si="26"/>
        <v>0</v>
      </c>
      <c r="R161" s="6">
        <f t="shared" si="28"/>
        <v>810</v>
      </c>
      <c r="S161" s="6">
        <f t="shared" si="27"/>
        <v>891</v>
      </c>
    </row>
    <row r="162" spans="2:19" x14ac:dyDescent="0.5">
      <c r="B162" s="4" t="s">
        <v>166</v>
      </c>
      <c r="C162" s="4" t="s">
        <v>291</v>
      </c>
      <c r="D162" s="6">
        <v>6816</v>
      </c>
      <c r="E162" s="6">
        <v>820.61643835616405</v>
      </c>
      <c r="F162" s="6">
        <v>360</v>
      </c>
      <c r="G162" s="6">
        <v>0</v>
      </c>
      <c r="H162" s="16"/>
      <c r="I162" s="15" t="s">
        <v>290</v>
      </c>
      <c r="J162" t="s">
        <v>60</v>
      </c>
      <c r="K162" s="12"/>
      <c r="M162" s="17">
        <f t="shared" si="30"/>
        <v>0</v>
      </c>
      <c r="N162" s="17">
        <f t="shared" si="24"/>
        <v>0</v>
      </c>
      <c r="O162" s="17">
        <f t="shared" si="25"/>
        <v>810</v>
      </c>
      <c r="P162" s="17">
        <f t="shared" si="26"/>
        <v>0</v>
      </c>
      <c r="R162" s="6">
        <f t="shared" si="28"/>
        <v>810</v>
      </c>
      <c r="S162" s="6">
        <f t="shared" si="27"/>
        <v>891</v>
      </c>
    </row>
    <row r="163" spans="2:19" x14ac:dyDescent="0.5">
      <c r="B163" s="4" t="s">
        <v>166</v>
      </c>
      <c r="C163" s="4" t="s">
        <v>289</v>
      </c>
      <c r="D163" s="6">
        <v>6816</v>
      </c>
      <c r="E163" s="6">
        <v>969</v>
      </c>
      <c r="F163" s="6">
        <v>400</v>
      </c>
      <c r="G163" s="6">
        <v>0</v>
      </c>
      <c r="H163" s="16"/>
      <c r="I163" s="15">
        <v>27179</v>
      </c>
      <c r="J163" t="s">
        <v>60</v>
      </c>
      <c r="K163" s="12"/>
      <c r="M163" s="17">
        <f t="shared" si="30"/>
        <v>0</v>
      </c>
      <c r="N163" s="17">
        <f t="shared" si="24"/>
        <v>0</v>
      </c>
      <c r="O163" s="17">
        <f t="shared" si="25"/>
        <v>900</v>
      </c>
      <c r="P163" s="17">
        <f t="shared" si="26"/>
        <v>0</v>
      </c>
      <c r="R163" s="6">
        <f t="shared" si="28"/>
        <v>900</v>
      </c>
      <c r="S163" s="6">
        <f t="shared" si="27"/>
        <v>990</v>
      </c>
    </row>
    <row r="164" spans="2:19" x14ac:dyDescent="0.5">
      <c r="B164" s="4" t="s">
        <v>166</v>
      </c>
      <c r="C164" s="4" t="s">
        <v>288</v>
      </c>
      <c r="D164" s="6">
        <v>6816</v>
      </c>
      <c r="E164" s="6">
        <v>563.32020997375298</v>
      </c>
      <c r="F164" s="6">
        <v>280</v>
      </c>
      <c r="G164" s="6">
        <v>0</v>
      </c>
      <c r="H164" s="16"/>
      <c r="I164" s="15" t="s">
        <v>287</v>
      </c>
      <c r="J164" t="s">
        <v>60</v>
      </c>
      <c r="K164" s="12"/>
      <c r="M164" s="17">
        <f t="shared" si="30"/>
        <v>0</v>
      </c>
      <c r="N164" s="17">
        <f t="shared" si="24"/>
        <v>0</v>
      </c>
      <c r="O164" s="17">
        <f t="shared" si="25"/>
        <v>630</v>
      </c>
      <c r="P164" s="17">
        <f t="shared" si="26"/>
        <v>0</v>
      </c>
      <c r="R164" s="6">
        <f t="shared" si="28"/>
        <v>630</v>
      </c>
      <c r="S164" s="6">
        <f t="shared" si="27"/>
        <v>693</v>
      </c>
    </row>
    <row r="165" spans="2:19" x14ac:dyDescent="0.5">
      <c r="B165" s="4" t="s">
        <v>166</v>
      </c>
      <c r="C165" s="4" t="s">
        <v>286</v>
      </c>
      <c r="D165" s="6">
        <v>0</v>
      </c>
      <c r="E165" s="6">
        <v>63.373913043478197</v>
      </c>
      <c r="F165" s="6">
        <v>0</v>
      </c>
      <c r="G165" s="6">
        <v>0</v>
      </c>
      <c r="H165" s="16"/>
      <c r="I165" s="15" t="s">
        <v>285</v>
      </c>
      <c r="J165" t="s">
        <v>60</v>
      </c>
      <c r="K165" s="12"/>
      <c r="M165" s="17">
        <f t="shared" si="30"/>
        <v>0</v>
      </c>
      <c r="N165" s="17">
        <f t="shared" si="24"/>
        <v>0</v>
      </c>
      <c r="O165" s="17">
        <f t="shared" si="25"/>
        <v>0</v>
      </c>
      <c r="P165" s="17">
        <f t="shared" si="26"/>
        <v>0</v>
      </c>
      <c r="R165" s="6">
        <f t="shared" si="28"/>
        <v>0</v>
      </c>
      <c r="S165" s="6">
        <f t="shared" si="27"/>
        <v>0</v>
      </c>
    </row>
    <row r="166" spans="2:19" x14ac:dyDescent="0.5">
      <c r="B166" s="4" t="s">
        <v>166</v>
      </c>
      <c r="C166" s="4" t="s">
        <v>284</v>
      </c>
      <c r="D166" s="6">
        <v>0</v>
      </c>
      <c r="E166" s="6">
        <v>104.885568563981</v>
      </c>
      <c r="F166" s="6">
        <v>0</v>
      </c>
      <c r="G166" s="6">
        <v>0</v>
      </c>
      <c r="H166" s="16"/>
      <c r="I166" s="15" t="s">
        <v>283</v>
      </c>
      <c r="J166" t="s">
        <v>60</v>
      </c>
      <c r="K166" s="12"/>
      <c r="M166" s="17">
        <f t="shared" si="30"/>
        <v>0</v>
      </c>
      <c r="N166" s="17">
        <f t="shared" si="24"/>
        <v>0</v>
      </c>
      <c r="O166" s="17">
        <f t="shared" si="25"/>
        <v>0</v>
      </c>
      <c r="P166" s="17">
        <f t="shared" si="26"/>
        <v>0</v>
      </c>
      <c r="R166" s="6">
        <f t="shared" si="28"/>
        <v>0</v>
      </c>
      <c r="S166" s="6">
        <f t="shared" si="27"/>
        <v>0</v>
      </c>
    </row>
    <row r="167" spans="2:19" x14ac:dyDescent="0.5">
      <c r="B167" s="4" t="s">
        <v>166</v>
      </c>
      <c r="C167" s="4" t="s">
        <v>282</v>
      </c>
      <c r="D167" s="6">
        <v>0</v>
      </c>
      <c r="E167" s="6">
        <v>128.481465733546</v>
      </c>
      <c r="F167" s="6">
        <v>0</v>
      </c>
      <c r="G167" s="6">
        <v>0</v>
      </c>
      <c r="H167" s="16"/>
      <c r="I167" s="15" t="s">
        <v>281</v>
      </c>
      <c r="J167" t="s">
        <v>60</v>
      </c>
      <c r="K167" s="12"/>
      <c r="M167" s="17">
        <f t="shared" si="30"/>
        <v>0</v>
      </c>
      <c r="N167" s="17">
        <f t="shared" si="24"/>
        <v>0</v>
      </c>
      <c r="O167" s="17">
        <f t="shared" si="25"/>
        <v>0</v>
      </c>
      <c r="P167" s="17">
        <f t="shared" si="26"/>
        <v>0</v>
      </c>
      <c r="R167" s="6">
        <f t="shared" si="28"/>
        <v>0</v>
      </c>
      <c r="S167" s="6">
        <f t="shared" si="27"/>
        <v>0</v>
      </c>
    </row>
    <row r="168" spans="2:19" x14ac:dyDescent="0.5">
      <c r="B168" s="4" t="s">
        <v>166</v>
      </c>
      <c r="C168" s="4" t="s">
        <v>280</v>
      </c>
      <c r="D168" s="6">
        <v>413</v>
      </c>
      <c r="E168" s="6">
        <v>70.057666815829194</v>
      </c>
      <c r="F168" s="6">
        <v>0</v>
      </c>
      <c r="G168" s="6">
        <v>0</v>
      </c>
      <c r="H168" s="16"/>
      <c r="I168" s="15" t="s">
        <v>279</v>
      </c>
      <c r="J168" t="s">
        <v>60</v>
      </c>
      <c r="K168" s="12"/>
      <c r="M168" s="17">
        <f t="shared" si="30"/>
        <v>0</v>
      </c>
      <c r="N168" s="17">
        <f t="shared" si="24"/>
        <v>0</v>
      </c>
      <c r="O168" s="17">
        <f t="shared" si="25"/>
        <v>0</v>
      </c>
      <c r="P168" s="17">
        <f t="shared" si="26"/>
        <v>0</v>
      </c>
      <c r="R168" s="6">
        <f t="shared" si="28"/>
        <v>0</v>
      </c>
      <c r="S168" s="6">
        <f t="shared" si="27"/>
        <v>0</v>
      </c>
    </row>
    <row r="169" spans="2:19" x14ac:dyDescent="0.5">
      <c r="B169" s="4" t="s">
        <v>166</v>
      </c>
      <c r="C169" s="4" t="s">
        <v>278</v>
      </c>
      <c r="D169" s="6">
        <v>6816</v>
      </c>
      <c r="E169" s="6">
        <v>564.62781954887203</v>
      </c>
      <c r="F169" s="6">
        <v>520</v>
      </c>
      <c r="G169" s="6">
        <v>0</v>
      </c>
      <c r="H169" s="16"/>
      <c r="I169" s="15" t="s">
        <v>277</v>
      </c>
      <c r="J169" t="s">
        <v>60</v>
      </c>
      <c r="K169" s="12"/>
      <c r="M169" s="17">
        <f t="shared" si="30"/>
        <v>0</v>
      </c>
      <c r="N169" s="17">
        <f t="shared" si="24"/>
        <v>0</v>
      </c>
      <c r="O169" s="17">
        <f t="shared" si="25"/>
        <v>1170</v>
      </c>
      <c r="P169" s="17">
        <f t="shared" si="26"/>
        <v>0</v>
      </c>
      <c r="R169" s="6">
        <f t="shared" si="28"/>
        <v>1170</v>
      </c>
      <c r="S169" s="6">
        <f t="shared" si="27"/>
        <v>1287</v>
      </c>
    </row>
    <row r="170" spans="2:19" x14ac:dyDescent="0.5">
      <c r="B170" s="4" t="s">
        <v>166</v>
      </c>
      <c r="C170" s="4" t="s">
        <v>276</v>
      </c>
      <c r="D170" s="6">
        <v>3084</v>
      </c>
      <c r="E170" s="6">
        <v>441</v>
      </c>
      <c r="F170" s="6">
        <v>440</v>
      </c>
      <c r="G170" s="6">
        <v>0</v>
      </c>
      <c r="H170" s="16"/>
      <c r="I170" s="15">
        <v>26535</v>
      </c>
      <c r="J170" t="s">
        <v>60</v>
      </c>
      <c r="K170" s="12"/>
      <c r="M170" s="17">
        <f t="shared" si="30"/>
        <v>0</v>
      </c>
      <c r="N170" s="17">
        <f t="shared" si="24"/>
        <v>0</v>
      </c>
      <c r="O170" s="17">
        <f t="shared" si="25"/>
        <v>990</v>
      </c>
      <c r="P170" s="17">
        <f t="shared" si="26"/>
        <v>0</v>
      </c>
      <c r="R170" s="6">
        <f t="shared" si="28"/>
        <v>990</v>
      </c>
      <c r="S170" s="6">
        <f t="shared" si="27"/>
        <v>1089</v>
      </c>
    </row>
    <row r="171" spans="2:19" x14ac:dyDescent="0.5">
      <c r="B171" s="4" t="s">
        <v>166</v>
      </c>
      <c r="C171" s="4" t="s">
        <v>275</v>
      </c>
      <c r="D171" s="6">
        <v>3084</v>
      </c>
      <c r="E171" s="6">
        <v>773.80809595202402</v>
      </c>
      <c r="F171" s="6">
        <v>280</v>
      </c>
      <c r="G171" s="6">
        <v>70</v>
      </c>
      <c r="H171" s="16"/>
      <c r="I171" s="15" t="s">
        <v>274</v>
      </c>
      <c r="J171" t="s">
        <v>60</v>
      </c>
      <c r="K171" s="12"/>
      <c r="M171" s="17">
        <f t="shared" si="30"/>
        <v>0</v>
      </c>
      <c r="N171" s="17">
        <f t="shared" si="24"/>
        <v>0</v>
      </c>
      <c r="O171" s="17">
        <f t="shared" si="25"/>
        <v>630</v>
      </c>
      <c r="P171" s="17">
        <f t="shared" si="26"/>
        <v>105</v>
      </c>
      <c r="R171" s="6">
        <f t="shared" si="28"/>
        <v>735</v>
      </c>
      <c r="S171" s="6">
        <f t="shared" si="27"/>
        <v>809</v>
      </c>
    </row>
    <row r="172" spans="2:19" x14ac:dyDescent="0.5">
      <c r="B172" s="4" t="s">
        <v>166</v>
      </c>
      <c r="C172" s="4" t="s">
        <v>273</v>
      </c>
      <c r="D172" s="6">
        <v>17756</v>
      </c>
      <c r="E172" s="6">
        <v>1202</v>
      </c>
      <c r="F172" s="6">
        <v>440</v>
      </c>
      <c r="G172" s="6">
        <v>150</v>
      </c>
      <c r="H172" s="16"/>
      <c r="I172" s="15">
        <v>28705</v>
      </c>
      <c r="J172" t="s">
        <v>60</v>
      </c>
      <c r="K172" s="12"/>
      <c r="M172" s="17">
        <f>IFERROR(ROUND(((D172*0.6*$K$2)+(D172*0.4))*M$3/1.33, 0),0)</f>
        <v>0</v>
      </c>
      <c r="N172" s="17">
        <f t="shared" si="24"/>
        <v>0</v>
      </c>
      <c r="O172" s="17">
        <f t="shared" si="25"/>
        <v>990</v>
      </c>
      <c r="P172" s="17">
        <f t="shared" si="26"/>
        <v>225</v>
      </c>
      <c r="R172" s="6">
        <f t="shared" si="28"/>
        <v>1215</v>
      </c>
      <c r="S172" s="6">
        <f t="shared" si="27"/>
        <v>1337</v>
      </c>
    </row>
    <row r="173" spans="2:19" x14ac:dyDescent="0.5">
      <c r="B173" s="4" t="s">
        <v>166</v>
      </c>
      <c r="C173" s="4" t="s">
        <v>272</v>
      </c>
      <c r="D173" s="6">
        <v>12540</v>
      </c>
      <c r="E173" s="6">
        <v>1133.3411552346499</v>
      </c>
      <c r="F173" s="6">
        <v>400</v>
      </c>
      <c r="G173" s="6">
        <v>0</v>
      </c>
      <c r="H173" s="16"/>
      <c r="I173" s="15" t="s">
        <v>271</v>
      </c>
      <c r="J173" t="s">
        <v>60</v>
      </c>
      <c r="K173" s="12"/>
      <c r="M173" s="17">
        <f>IFERROR(ROUND(((D173*0.6*$K$2)+(D173*0.4))*M$3/1.33, 0),0)</f>
        <v>0</v>
      </c>
      <c r="N173" s="17">
        <f t="shared" si="24"/>
        <v>0</v>
      </c>
      <c r="O173" s="17">
        <f t="shared" si="25"/>
        <v>900</v>
      </c>
      <c r="P173" s="17">
        <f t="shared" si="26"/>
        <v>0</v>
      </c>
      <c r="R173" s="6">
        <f t="shared" si="28"/>
        <v>900</v>
      </c>
      <c r="S173" s="6">
        <f t="shared" si="27"/>
        <v>990</v>
      </c>
    </row>
    <row r="174" spans="2:19" x14ac:dyDescent="0.5">
      <c r="B174" s="4" t="s">
        <v>166</v>
      </c>
      <c r="C174" s="4" t="s">
        <v>270</v>
      </c>
      <c r="D174" s="6">
        <v>3332.8</v>
      </c>
      <c r="E174" s="6">
        <v>626.96666666666601</v>
      </c>
      <c r="F174" s="6">
        <v>320</v>
      </c>
      <c r="G174" s="6">
        <v>0</v>
      </c>
      <c r="H174" s="16"/>
      <c r="I174" s="15" t="s">
        <v>269</v>
      </c>
      <c r="J174" t="s">
        <v>60</v>
      </c>
      <c r="K174" s="12"/>
      <c r="M174" s="17">
        <f t="shared" ref="M174:M188" si="31">IFERROR(ROUND(((D174*0.6*$K$2)+(D174*0.4))*M$3/1.82, 0),0)</f>
        <v>0</v>
      </c>
      <c r="N174" s="17">
        <f t="shared" si="24"/>
        <v>0</v>
      </c>
      <c r="O174" s="17">
        <f t="shared" si="25"/>
        <v>720</v>
      </c>
      <c r="P174" s="17">
        <f t="shared" si="26"/>
        <v>0</v>
      </c>
      <c r="R174" s="6">
        <f t="shared" si="28"/>
        <v>720</v>
      </c>
      <c r="S174" s="6">
        <f t="shared" si="27"/>
        <v>792</v>
      </c>
    </row>
    <row r="175" spans="2:19" x14ac:dyDescent="0.5">
      <c r="B175" s="4" t="s">
        <v>166</v>
      </c>
      <c r="C175" s="4" t="s">
        <v>268</v>
      </c>
      <c r="D175" s="6">
        <v>3084</v>
      </c>
      <c r="E175" s="6">
        <v>403.90280561122199</v>
      </c>
      <c r="F175" s="6">
        <v>280</v>
      </c>
      <c r="G175" s="6">
        <v>0</v>
      </c>
      <c r="H175" s="16"/>
      <c r="I175" s="15" t="s">
        <v>267</v>
      </c>
      <c r="J175" t="s">
        <v>60</v>
      </c>
      <c r="K175" s="12"/>
      <c r="M175" s="17">
        <f t="shared" si="31"/>
        <v>0</v>
      </c>
      <c r="N175" s="17">
        <f t="shared" si="24"/>
        <v>0</v>
      </c>
      <c r="O175" s="17">
        <f t="shared" si="25"/>
        <v>630</v>
      </c>
      <c r="P175" s="17">
        <f t="shared" si="26"/>
        <v>0</v>
      </c>
      <c r="R175" s="6">
        <f t="shared" si="28"/>
        <v>630</v>
      </c>
      <c r="S175" s="6">
        <f t="shared" si="27"/>
        <v>693</v>
      </c>
    </row>
    <row r="176" spans="2:19" x14ac:dyDescent="0.5">
      <c r="B176" s="4" t="s">
        <v>166</v>
      </c>
      <c r="C176" s="4" t="s">
        <v>266</v>
      </c>
      <c r="D176" s="6">
        <v>1884.8481012658201</v>
      </c>
      <c r="E176" s="6">
        <v>464.73417721518899</v>
      </c>
      <c r="F176" s="6">
        <v>280</v>
      </c>
      <c r="G176" s="6">
        <v>0</v>
      </c>
      <c r="H176" s="16"/>
      <c r="I176" s="15" t="s">
        <v>265</v>
      </c>
      <c r="J176" t="s">
        <v>60</v>
      </c>
      <c r="K176" s="12"/>
      <c r="M176" s="17">
        <f t="shared" si="31"/>
        <v>0</v>
      </c>
      <c r="N176" s="17">
        <f t="shared" si="24"/>
        <v>0</v>
      </c>
      <c r="O176" s="17">
        <f t="shared" si="25"/>
        <v>630</v>
      </c>
      <c r="P176" s="17">
        <f t="shared" si="26"/>
        <v>0</v>
      </c>
      <c r="R176" s="6">
        <f t="shared" si="28"/>
        <v>630</v>
      </c>
      <c r="S176" s="6">
        <f t="shared" si="27"/>
        <v>693</v>
      </c>
    </row>
    <row r="177" spans="2:19" x14ac:dyDescent="0.5">
      <c r="B177" s="4" t="s">
        <v>166</v>
      </c>
      <c r="C177" s="4" t="s">
        <v>264</v>
      </c>
      <c r="D177" s="6">
        <v>3084</v>
      </c>
      <c r="E177" s="6">
        <v>809.22023809523796</v>
      </c>
      <c r="F177" s="6">
        <v>280</v>
      </c>
      <c r="G177" s="6">
        <v>0</v>
      </c>
      <c r="H177" s="16"/>
      <c r="I177" s="15" t="s">
        <v>263</v>
      </c>
      <c r="J177" t="s">
        <v>60</v>
      </c>
      <c r="K177" s="12"/>
      <c r="M177" s="17">
        <f t="shared" si="31"/>
        <v>0</v>
      </c>
      <c r="N177" s="17">
        <f t="shared" si="24"/>
        <v>0</v>
      </c>
      <c r="O177" s="17">
        <f t="shared" si="25"/>
        <v>630</v>
      </c>
      <c r="P177" s="17">
        <f t="shared" si="26"/>
        <v>0</v>
      </c>
      <c r="R177" s="6">
        <f t="shared" si="28"/>
        <v>630</v>
      </c>
      <c r="S177" s="6">
        <f t="shared" si="27"/>
        <v>693</v>
      </c>
    </row>
    <row r="178" spans="2:19" x14ac:dyDescent="0.5">
      <c r="B178" s="4" t="s">
        <v>166</v>
      </c>
      <c r="C178" s="4" t="s">
        <v>262</v>
      </c>
      <c r="D178" s="6">
        <v>3084</v>
      </c>
      <c r="E178" s="6">
        <v>576</v>
      </c>
      <c r="F178" s="6">
        <v>440</v>
      </c>
      <c r="G178" s="6">
        <v>150</v>
      </c>
      <c r="H178" s="16"/>
      <c r="I178" s="15">
        <v>23190</v>
      </c>
      <c r="J178" t="s">
        <v>60</v>
      </c>
      <c r="K178" s="12"/>
      <c r="M178" s="17">
        <f t="shared" si="31"/>
        <v>0</v>
      </c>
      <c r="N178" s="17">
        <f t="shared" si="24"/>
        <v>0</v>
      </c>
      <c r="O178" s="17">
        <f t="shared" si="25"/>
        <v>990</v>
      </c>
      <c r="P178" s="17">
        <f t="shared" si="26"/>
        <v>225</v>
      </c>
      <c r="R178" s="6">
        <f t="shared" si="28"/>
        <v>1215</v>
      </c>
      <c r="S178" s="6">
        <f t="shared" si="27"/>
        <v>1337</v>
      </c>
    </row>
    <row r="179" spans="2:19" x14ac:dyDescent="0.5">
      <c r="B179" s="4" t="s">
        <v>166</v>
      </c>
      <c r="C179" s="4" t="s">
        <v>261</v>
      </c>
      <c r="D179" s="6">
        <v>6816</v>
      </c>
      <c r="E179" s="6">
        <v>671.19696969696895</v>
      </c>
      <c r="F179" s="6">
        <v>360</v>
      </c>
      <c r="G179" s="6">
        <v>0</v>
      </c>
      <c r="H179" s="16"/>
      <c r="I179" s="15" t="s">
        <v>260</v>
      </c>
      <c r="J179" t="s">
        <v>60</v>
      </c>
      <c r="K179" s="12"/>
      <c r="M179" s="17">
        <f t="shared" si="31"/>
        <v>0</v>
      </c>
      <c r="N179" s="17">
        <f t="shared" si="24"/>
        <v>0</v>
      </c>
      <c r="O179" s="17">
        <f t="shared" si="25"/>
        <v>810</v>
      </c>
      <c r="P179" s="17">
        <f t="shared" si="26"/>
        <v>0</v>
      </c>
      <c r="R179" s="6">
        <f t="shared" si="28"/>
        <v>810</v>
      </c>
      <c r="S179" s="6">
        <f t="shared" si="27"/>
        <v>891</v>
      </c>
    </row>
    <row r="180" spans="2:19" x14ac:dyDescent="0.5">
      <c r="B180" s="4" t="s">
        <v>166</v>
      </c>
      <c r="C180" s="4" t="s">
        <v>259</v>
      </c>
      <c r="D180" s="6">
        <v>2873.42372881355</v>
      </c>
      <c r="E180" s="6">
        <v>547.64406779660999</v>
      </c>
      <c r="F180" s="6">
        <v>240</v>
      </c>
      <c r="G180" s="6">
        <v>0</v>
      </c>
      <c r="H180" s="16"/>
      <c r="I180" s="15" t="s">
        <v>258</v>
      </c>
      <c r="J180" t="s">
        <v>60</v>
      </c>
      <c r="K180" s="12"/>
      <c r="M180" s="17">
        <f t="shared" si="31"/>
        <v>0</v>
      </c>
      <c r="N180" s="17">
        <f t="shared" si="24"/>
        <v>0</v>
      </c>
      <c r="O180" s="17">
        <f t="shared" si="25"/>
        <v>540</v>
      </c>
      <c r="P180" s="17">
        <f t="shared" si="26"/>
        <v>0</v>
      </c>
      <c r="R180" s="6">
        <f t="shared" si="28"/>
        <v>540</v>
      </c>
      <c r="S180" s="6">
        <f t="shared" si="27"/>
        <v>594</v>
      </c>
    </row>
    <row r="181" spans="2:19" x14ac:dyDescent="0.5">
      <c r="B181" s="4" t="s">
        <v>166</v>
      </c>
      <c r="C181" s="4" t="s">
        <v>257</v>
      </c>
      <c r="D181" s="6">
        <v>3084</v>
      </c>
      <c r="E181" s="6">
        <v>554.32867132867102</v>
      </c>
      <c r="F181" s="6">
        <v>200</v>
      </c>
      <c r="G181" s="6">
        <v>0</v>
      </c>
      <c r="H181" s="16"/>
      <c r="I181" s="15" t="s">
        <v>256</v>
      </c>
      <c r="J181" t="s">
        <v>60</v>
      </c>
      <c r="K181" s="12"/>
      <c r="M181" s="17">
        <f t="shared" si="31"/>
        <v>0</v>
      </c>
      <c r="N181" s="17">
        <f t="shared" si="24"/>
        <v>0</v>
      </c>
      <c r="O181" s="17">
        <f t="shared" si="25"/>
        <v>450</v>
      </c>
      <c r="P181" s="17">
        <f t="shared" si="26"/>
        <v>0</v>
      </c>
      <c r="R181" s="6">
        <f t="shared" si="28"/>
        <v>450</v>
      </c>
      <c r="S181" s="6">
        <f t="shared" si="27"/>
        <v>495</v>
      </c>
    </row>
    <row r="182" spans="2:19" x14ac:dyDescent="0.5">
      <c r="B182" s="4" t="s">
        <v>166</v>
      </c>
      <c r="C182" s="4" t="s">
        <v>255</v>
      </c>
      <c r="D182" s="6">
        <v>6816</v>
      </c>
      <c r="E182" s="6">
        <v>898</v>
      </c>
      <c r="F182" s="6">
        <v>400</v>
      </c>
      <c r="G182" s="6">
        <v>0</v>
      </c>
      <c r="H182" s="16"/>
      <c r="I182" s="15">
        <v>27235</v>
      </c>
      <c r="J182" t="s">
        <v>60</v>
      </c>
      <c r="K182" s="12"/>
      <c r="M182" s="17">
        <f t="shared" si="31"/>
        <v>0</v>
      </c>
      <c r="N182" s="17">
        <f t="shared" si="24"/>
        <v>0</v>
      </c>
      <c r="O182" s="17">
        <f t="shared" si="25"/>
        <v>900</v>
      </c>
      <c r="P182" s="17">
        <f t="shared" si="26"/>
        <v>0</v>
      </c>
      <c r="R182" s="6">
        <f t="shared" si="28"/>
        <v>900</v>
      </c>
      <c r="S182" s="6">
        <f t="shared" si="27"/>
        <v>990</v>
      </c>
    </row>
    <row r="183" spans="2:19" x14ac:dyDescent="0.5">
      <c r="B183" s="4" t="s">
        <v>166</v>
      </c>
      <c r="C183" s="4" t="s">
        <v>254</v>
      </c>
      <c r="D183" s="6">
        <v>3084</v>
      </c>
      <c r="E183" s="6">
        <v>470.36074270556998</v>
      </c>
      <c r="F183" s="6">
        <v>240</v>
      </c>
      <c r="G183" s="6">
        <v>0</v>
      </c>
      <c r="H183" s="16"/>
      <c r="I183" s="15" t="s">
        <v>253</v>
      </c>
      <c r="J183" t="s">
        <v>60</v>
      </c>
      <c r="K183" s="12"/>
      <c r="M183" s="17">
        <f t="shared" si="31"/>
        <v>0</v>
      </c>
      <c r="N183" s="17">
        <f t="shared" si="24"/>
        <v>0</v>
      </c>
      <c r="O183" s="17">
        <f t="shared" si="25"/>
        <v>540</v>
      </c>
      <c r="P183" s="17">
        <f t="shared" si="26"/>
        <v>0</v>
      </c>
      <c r="R183" s="6">
        <f t="shared" si="28"/>
        <v>540</v>
      </c>
      <c r="S183" s="6">
        <f t="shared" si="27"/>
        <v>594</v>
      </c>
    </row>
    <row r="184" spans="2:19" x14ac:dyDescent="0.5">
      <c r="B184" s="4" t="s">
        <v>166</v>
      </c>
      <c r="C184" s="4" t="s">
        <v>252</v>
      </c>
      <c r="D184" s="6">
        <v>6816</v>
      </c>
      <c r="E184" s="6">
        <v>816</v>
      </c>
      <c r="F184" s="6">
        <v>280</v>
      </c>
      <c r="G184" s="6">
        <v>0</v>
      </c>
      <c r="H184" s="16"/>
      <c r="I184" s="15">
        <v>24582</v>
      </c>
      <c r="J184" t="s">
        <v>60</v>
      </c>
      <c r="K184" s="12"/>
      <c r="M184" s="17">
        <f t="shared" si="31"/>
        <v>0</v>
      </c>
      <c r="N184" s="17">
        <f t="shared" si="24"/>
        <v>0</v>
      </c>
      <c r="O184" s="17">
        <f t="shared" si="25"/>
        <v>630</v>
      </c>
      <c r="P184" s="17">
        <f t="shared" si="26"/>
        <v>0</v>
      </c>
      <c r="R184" s="6">
        <f t="shared" si="28"/>
        <v>630</v>
      </c>
      <c r="S184" s="6">
        <f t="shared" si="27"/>
        <v>693</v>
      </c>
    </row>
    <row r="185" spans="2:19" x14ac:dyDescent="0.5">
      <c r="B185" s="4" t="s">
        <v>166</v>
      </c>
      <c r="C185" s="4" t="s">
        <v>251</v>
      </c>
      <c r="D185" s="6">
        <v>6816</v>
      </c>
      <c r="E185" s="6">
        <v>787</v>
      </c>
      <c r="F185" s="6">
        <v>280</v>
      </c>
      <c r="G185" s="6">
        <v>0</v>
      </c>
      <c r="H185" s="16"/>
      <c r="I185" s="15">
        <v>24538</v>
      </c>
      <c r="J185" t="s">
        <v>60</v>
      </c>
      <c r="K185" s="12"/>
      <c r="M185" s="17">
        <f t="shared" si="31"/>
        <v>0</v>
      </c>
      <c r="N185" s="17">
        <f t="shared" si="24"/>
        <v>0</v>
      </c>
      <c r="O185" s="17">
        <f t="shared" si="25"/>
        <v>630</v>
      </c>
      <c r="P185" s="17">
        <f t="shared" si="26"/>
        <v>0</v>
      </c>
      <c r="R185" s="6">
        <f t="shared" si="28"/>
        <v>630</v>
      </c>
      <c r="S185" s="6">
        <f t="shared" si="27"/>
        <v>693</v>
      </c>
    </row>
    <row r="186" spans="2:19" x14ac:dyDescent="0.5">
      <c r="B186" s="4" t="s">
        <v>166</v>
      </c>
      <c r="C186" s="4" t="s">
        <v>250</v>
      </c>
      <c r="D186" s="6">
        <v>3084</v>
      </c>
      <c r="E186" s="6">
        <v>649.36666666666599</v>
      </c>
      <c r="F186" s="6">
        <v>280</v>
      </c>
      <c r="G186" s="6">
        <v>0</v>
      </c>
      <c r="H186" s="16"/>
      <c r="I186" s="15" t="s">
        <v>249</v>
      </c>
      <c r="J186" t="s">
        <v>60</v>
      </c>
      <c r="K186" s="12"/>
      <c r="M186" s="17">
        <f t="shared" si="31"/>
        <v>0</v>
      </c>
      <c r="N186" s="17">
        <f t="shared" si="24"/>
        <v>0</v>
      </c>
      <c r="O186" s="17">
        <f t="shared" si="25"/>
        <v>630</v>
      </c>
      <c r="P186" s="17">
        <f t="shared" si="26"/>
        <v>0</v>
      </c>
      <c r="R186" s="6">
        <f t="shared" si="28"/>
        <v>630</v>
      </c>
      <c r="S186" s="6">
        <f t="shared" si="27"/>
        <v>693</v>
      </c>
    </row>
    <row r="187" spans="2:19" x14ac:dyDescent="0.5">
      <c r="B187" s="4" t="s">
        <v>166</v>
      </c>
      <c r="C187" s="4" t="s">
        <v>248</v>
      </c>
      <c r="D187" s="6">
        <v>3084</v>
      </c>
      <c r="E187" s="6">
        <v>351.65740740740699</v>
      </c>
      <c r="F187" s="6">
        <v>280</v>
      </c>
      <c r="G187" s="6">
        <v>0</v>
      </c>
      <c r="H187" s="16"/>
      <c r="I187" s="15" t="s">
        <v>247</v>
      </c>
      <c r="J187" t="s">
        <v>60</v>
      </c>
      <c r="K187" s="12"/>
      <c r="M187" s="17">
        <f t="shared" si="31"/>
        <v>0</v>
      </c>
      <c r="N187" s="17">
        <f t="shared" si="24"/>
        <v>0</v>
      </c>
      <c r="O187" s="17">
        <f t="shared" si="25"/>
        <v>630</v>
      </c>
      <c r="P187" s="17">
        <f t="shared" si="26"/>
        <v>0</v>
      </c>
      <c r="R187" s="6">
        <f t="shared" si="28"/>
        <v>630</v>
      </c>
      <c r="S187" s="6">
        <f t="shared" si="27"/>
        <v>693</v>
      </c>
    </row>
    <row r="188" spans="2:19" x14ac:dyDescent="0.5">
      <c r="B188" s="4" t="s">
        <v>166</v>
      </c>
      <c r="C188" s="4" t="s">
        <v>246</v>
      </c>
      <c r="D188" s="6">
        <v>380</v>
      </c>
      <c r="E188" s="6">
        <v>174</v>
      </c>
      <c r="F188" s="6">
        <v>0</v>
      </c>
      <c r="G188" s="6">
        <v>0</v>
      </c>
      <c r="H188" s="16"/>
      <c r="I188" s="15" t="s">
        <v>245</v>
      </c>
      <c r="J188" t="s">
        <v>60</v>
      </c>
      <c r="K188" s="12"/>
      <c r="M188" s="17">
        <f t="shared" si="31"/>
        <v>0</v>
      </c>
      <c r="N188" s="17">
        <f t="shared" si="24"/>
        <v>0</v>
      </c>
      <c r="O188" s="17">
        <f t="shared" si="25"/>
        <v>0</v>
      </c>
      <c r="P188" s="17">
        <f t="shared" si="26"/>
        <v>0</v>
      </c>
      <c r="R188" s="6">
        <f t="shared" si="28"/>
        <v>0</v>
      </c>
      <c r="S188" s="6">
        <f t="shared" si="27"/>
        <v>0</v>
      </c>
    </row>
    <row r="189" spans="2:19" x14ac:dyDescent="0.5">
      <c r="B189" s="4" t="s">
        <v>166</v>
      </c>
      <c r="C189" s="4" t="s">
        <v>244</v>
      </c>
      <c r="D189" s="6">
        <v>12540</v>
      </c>
      <c r="E189" s="6">
        <v>1213</v>
      </c>
      <c r="F189" s="6">
        <v>400</v>
      </c>
      <c r="G189" s="6">
        <v>0</v>
      </c>
      <c r="H189" s="16"/>
      <c r="I189" s="15">
        <v>29889</v>
      </c>
      <c r="J189" t="s">
        <v>60</v>
      </c>
      <c r="K189" s="12"/>
      <c r="M189" s="17">
        <f>IFERROR(ROUND(((D189*0.6*$K$2)+(D189*0.4))*M$3/1.33, 0),0)</f>
        <v>0</v>
      </c>
      <c r="N189" s="17">
        <f t="shared" si="24"/>
        <v>0</v>
      </c>
      <c r="O189" s="17">
        <f t="shared" si="25"/>
        <v>900</v>
      </c>
      <c r="P189" s="17">
        <f t="shared" si="26"/>
        <v>0</v>
      </c>
      <c r="R189" s="6">
        <f t="shared" si="28"/>
        <v>900</v>
      </c>
      <c r="S189" s="6">
        <f t="shared" si="27"/>
        <v>990</v>
      </c>
    </row>
    <row r="190" spans="2:19" x14ac:dyDescent="0.5">
      <c r="B190" s="4" t="s">
        <v>166</v>
      </c>
      <c r="C190" s="4" t="s">
        <v>243</v>
      </c>
      <c r="D190" s="6">
        <v>17756</v>
      </c>
      <c r="E190" s="6">
        <v>1221</v>
      </c>
      <c r="F190" s="6">
        <v>440</v>
      </c>
      <c r="G190" s="6">
        <v>0</v>
      </c>
      <c r="H190" s="16"/>
      <c r="I190" s="15">
        <v>23616</v>
      </c>
      <c r="J190" t="s">
        <v>60</v>
      </c>
      <c r="K190" s="12"/>
      <c r="M190" s="17">
        <f>IFERROR(ROUND(((D190*0.6*$K$2)+(D190*0.4))*M$3/1.33, 0),0)</f>
        <v>0</v>
      </c>
      <c r="N190" s="17">
        <f t="shared" si="24"/>
        <v>0</v>
      </c>
      <c r="O190" s="17">
        <f t="shared" si="25"/>
        <v>990</v>
      </c>
      <c r="P190" s="17">
        <f t="shared" si="26"/>
        <v>0</v>
      </c>
      <c r="R190" s="6">
        <f t="shared" si="28"/>
        <v>990</v>
      </c>
      <c r="S190" s="6">
        <f t="shared" si="27"/>
        <v>1089</v>
      </c>
    </row>
    <row r="191" spans="2:19" x14ac:dyDescent="0.5">
      <c r="B191" s="4" t="s">
        <v>166</v>
      </c>
      <c r="C191" s="4" t="s">
        <v>242</v>
      </c>
      <c r="D191" s="6">
        <v>6816</v>
      </c>
      <c r="E191" s="6">
        <v>607</v>
      </c>
      <c r="F191" s="6">
        <v>320</v>
      </c>
      <c r="G191" s="6">
        <v>0</v>
      </c>
      <c r="H191" s="16"/>
      <c r="I191" s="15">
        <v>27385</v>
      </c>
      <c r="J191" t="s">
        <v>60</v>
      </c>
      <c r="K191" s="12"/>
      <c r="M191" s="17">
        <f>IFERROR(ROUND(((D191*0.6*$K$2)+(D191*0.4))*M$3/1.82, 0),0)</f>
        <v>0</v>
      </c>
      <c r="N191" s="17">
        <f t="shared" si="24"/>
        <v>0</v>
      </c>
      <c r="O191" s="17">
        <f t="shared" si="25"/>
        <v>720</v>
      </c>
      <c r="P191" s="17">
        <f t="shared" si="26"/>
        <v>0</v>
      </c>
      <c r="R191" s="6">
        <f t="shared" si="28"/>
        <v>720</v>
      </c>
      <c r="S191" s="6">
        <f t="shared" si="27"/>
        <v>792</v>
      </c>
    </row>
    <row r="192" spans="2:19" x14ac:dyDescent="0.5">
      <c r="B192" s="4" t="s">
        <v>166</v>
      </c>
      <c r="C192" s="4" t="s">
        <v>241</v>
      </c>
      <c r="D192" s="6">
        <v>12540</v>
      </c>
      <c r="E192" s="6">
        <v>710.57831325301197</v>
      </c>
      <c r="F192" s="6">
        <v>400</v>
      </c>
      <c r="G192" s="6">
        <v>0</v>
      </c>
      <c r="H192" s="16"/>
      <c r="I192" s="15" t="s">
        <v>240</v>
      </c>
      <c r="J192" t="s">
        <v>60</v>
      </c>
      <c r="K192" s="12"/>
      <c r="M192" s="17">
        <f>IFERROR(ROUND(((D192*0.6*$K$2)+(D192*0.4))*M$3/1.33, 0),0)</f>
        <v>0</v>
      </c>
      <c r="N192" s="17">
        <f t="shared" si="24"/>
        <v>0</v>
      </c>
      <c r="O192" s="17">
        <f t="shared" si="25"/>
        <v>900</v>
      </c>
      <c r="P192" s="17">
        <f t="shared" si="26"/>
        <v>0</v>
      </c>
      <c r="R192" s="6">
        <f t="shared" si="28"/>
        <v>900</v>
      </c>
      <c r="S192" s="6">
        <f t="shared" si="27"/>
        <v>990</v>
      </c>
    </row>
    <row r="193" spans="2:19" x14ac:dyDescent="0.5">
      <c r="B193" s="4" t="s">
        <v>166</v>
      </c>
      <c r="C193" s="4" t="s">
        <v>239</v>
      </c>
      <c r="D193" s="6">
        <v>6816</v>
      </c>
      <c r="E193" s="6">
        <v>1097</v>
      </c>
      <c r="F193" s="6">
        <v>400</v>
      </c>
      <c r="G193" s="6">
        <v>0</v>
      </c>
      <c r="H193" s="16"/>
      <c r="I193" s="15">
        <v>24344</v>
      </c>
      <c r="J193" t="s">
        <v>60</v>
      </c>
      <c r="K193" s="12"/>
      <c r="M193" s="17">
        <f>IFERROR(ROUND(((D193*0.6*$K$2)+(D193*0.4))*M$3/1.33, 0),0)</f>
        <v>0</v>
      </c>
      <c r="N193" s="17">
        <f t="shared" si="24"/>
        <v>0</v>
      </c>
      <c r="O193" s="17">
        <f t="shared" si="25"/>
        <v>900</v>
      </c>
      <c r="P193" s="17">
        <f t="shared" si="26"/>
        <v>0</v>
      </c>
      <c r="R193" s="6">
        <f t="shared" si="28"/>
        <v>900</v>
      </c>
      <c r="S193" s="6">
        <f t="shared" si="27"/>
        <v>990</v>
      </c>
    </row>
    <row r="194" spans="2:19" x14ac:dyDescent="0.5">
      <c r="B194" s="4" t="s">
        <v>166</v>
      </c>
      <c r="C194" s="4" t="s">
        <v>238</v>
      </c>
      <c r="D194" s="6">
        <v>12540</v>
      </c>
      <c r="E194" s="6">
        <v>1097</v>
      </c>
      <c r="F194" s="6">
        <v>400</v>
      </c>
      <c r="G194" s="6">
        <v>0</v>
      </c>
      <c r="H194" s="16"/>
      <c r="I194" s="15">
        <v>24346</v>
      </c>
      <c r="J194" t="s">
        <v>60</v>
      </c>
      <c r="K194" s="12"/>
      <c r="M194" s="17">
        <f>IFERROR(ROUND(((D194*0.6*$K$2)+(D194*0.4))*M$3/1.33, 0),0)</f>
        <v>0</v>
      </c>
      <c r="N194" s="17">
        <f t="shared" si="24"/>
        <v>0</v>
      </c>
      <c r="O194" s="17">
        <f t="shared" si="25"/>
        <v>900</v>
      </c>
      <c r="P194" s="17">
        <f t="shared" si="26"/>
        <v>0</v>
      </c>
      <c r="R194" s="6">
        <f t="shared" si="28"/>
        <v>900</v>
      </c>
      <c r="S194" s="6">
        <f t="shared" si="27"/>
        <v>990</v>
      </c>
    </row>
    <row r="195" spans="2:19" x14ac:dyDescent="0.5">
      <c r="B195" s="4" t="s">
        <v>166</v>
      </c>
      <c r="C195" s="4" t="s">
        <v>237</v>
      </c>
      <c r="D195" s="6">
        <v>3084</v>
      </c>
      <c r="E195" s="6">
        <v>546.00823045267396</v>
      </c>
      <c r="F195" s="6">
        <v>320</v>
      </c>
      <c r="G195" s="6">
        <v>0</v>
      </c>
      <c r="H195" s="16"/>
      <c r="I195" s="15" t="s">
        <v>236</v>
      </c>
      <c r="J195" t="s">
        <v>60</v>
      </c>
      <c r="K195" s="12"/>
      <c r="M195" s="17">
        <f t="shared" ref="M195:M200" si="32">IFERROR(ROUND(((D195*0.6*$K$2)+(D195*0.4))*M$3/1.82, 0),0)</f>
        <v>0</v>
      </c>
      <c r="N195" s="17">
        <f t="shared" si="24"/>
        <v>0</v>
      </c>
      <c r="O195" s="17">
        <f t="shared" si="25"/>
        <v>720</v>
      </c>
      <c r="P195" s="17">
        <f t="shared" si="26"/>
        <v>0</v>
      </c>
      <c r="R195" s="6">
        <f t="shared" si="28"/>
        <v>720</v>
      </c>
      <c r="S195" s="6">
        <f t="shared" si="27"/>
        <v>792</v>
      </c>
    </row>
    <row r="196" spans="2:19" x14ac:dyDescent="0.5">
      <c r="B196" s="4" t="s">
        <v>166</v>
      </c>
      <c r="C196" s="4" t="s">
        <v>235</v>
      </c>
      <c r="D196" s="6">
        <v>3084</v>
      </c>
      <c r="E196" s="6">
        <v>322.53448275862002</v>
      </c>
      <c r="F196" s="6">
        <v>280</v>
      </c>
      <c r="G196" s="6">
        <v>0</v>
      </c>
      <c r="H196" s="16"/>
      <c r="I196" s="15" t="s">
        <v>234</v>
      </c>
      <c r="J196" t="s">
        <v>60</v>
      </c>
      <c r="K196" s="12"/>
      <c r="M196" s="17">
        <f t="shared" si="32"/>
        <v>0</v>
      </c>
      <c r="N196" s="17">
        <f t="shared" si="24"/>
        <v>0</v>
      </c>
      <c r="O196" s="17">
        <f t="shared" si="25"/>
        <v>630</v>
      </c>
      <c r="P196" s="17">
        <f t="shared" si="26"/>
        <v>0</v>
      </c>
      <c r="R196" s="6">
        <f t="shared" si="28"/>
        <v>630</v>
      </c>
      <c r="S196" s="6">
        <f t="shared" si="27"/>
        <v>693</v>
      </c>
    </row>
    <row r="197" spans="2:19" x14ac:dyDescent="0.5">
      <c r="B197" s="4" t="s">
        <v>166</v>
      </c>
      <c r="C197" s="4" t="s">
        <v>233</v>
      </c>
      <c r="D197" s="6">
        <v>6816</v>
      </c>
      <c r="E197" s="6">
        <v>809.61802575107299</v>
      </c>
      <c r="F197" s="6">
        <v>440</v>
      </c>
      <c r="G197" s="6">
        <v>0</v>
      </c>
      <c r="H197" s="16"/>
      <c r="I197" s="15" t="s">
        <v>232</v>
      </c>
      <c r="J197" t="s">
        <v>60</v>
      </c>
      <c r="K197" s="12"/>
      <c r="M197" s="17">
        <f t="shared" si="32"/>
        <v>0</v>
      </c>
      <c r="N197" s="17">
        <f t="shared" si="24"/>
        <v>0</v>
      </c>
      <c r="O197" s="17">
        <f t="shared" si="25"/>
        <v>990</v>
      </c>
      <c r="P197" s="17">
        <f t="shared" si="26"/>
        <v>0</v>
      </c>
      <c r="R197" s="6">
        <f t="shared" si="28"/>
        <v>990</v>
      </c>
      <c r="S197" s="6">
        <f t="shared" si="27"/>
        <v>1089</v>
      </c>
    </row>
    <row r="198" spans="2:19" x14ac:dyDescent="0.5">
      <c r="B198" s="4" t="s">
        <v>166</v>
      </c>
      <c r="C198" s="4" t="s">
        <v>231</v>
      </c>
      <c r="D198" s="6">
        <v>3084</v>
      </c>
      <c r="E198" s="6">
        <v>714</v>
      </c>
      <c r="F198" s="6">
        <v>320</v>
      </c>
      <c r="G198" s="6">
        <v>0</v>
      </c>
      <c r="H198" s="16"/>
      <c r="I198" s="15">
        <v>24343</v>
      </c>
      <c r="J198" t="s">
        <v>60</v>
      </c>
      <c r="K198" s="12"/>
      <c r="M198" s="17">
        <f t="shared" si="32"/>
        <v>0</v>
      </c>
      <c r="N198" s="17">
        <f t="shared" si="24"/>
        <v>0</v>
      </c>
      <c r="O198" s="17">
        <f t="shared" si="25"/>
        <v>720</v>
      </c>
      <c r="P198" s="17">
        <f t="shared" si="26"/>
        <v>0</v>
      </c>
      <c r="R198" s="6">
        <f t="shared" si="28"/>
        <v>720</v>
      </c>
      <c r="S198" s="6">
        <f t="shared" si="27"/>
        <v>792</v>
      </c>
    </row>
    <row r="199" spans="2:19" x14ac:dyDescent="0.5">
      <c r="B199" s="4" t="s">
        <v>166</v>
      </c>
      <c r="C199" s="4" t="s">
        <v>230</v>
      </c>
      <c r="D199" s="6">
        <v>6816</v>
      </c>
      <c r="E199" s="6">
        <v>910.28155339805801</v>
      </c>
      <c r="F199" s="6">
        <v>320</v>
      </c>
      <c r="G199" s="6">
        <v>0</v>
      </c>
      <c r="H199" s="16"/>
      <c r="I199" s="15" t="s">
        <v>229</v>
      </c>
      <c r="J199" t="s">
        <v>60</v>
      </c>
      <c r="K199" s="12"/>
      <c r="M199" s="17">
        <f t="shared" si="32"/>
        <v>0</v>
      </c>
      <c r="N199" s="17">
        <f t="shared" si="24"/>
        <v>0</v>
      </c>
      <c r="O199" s="17">
        <f t="shared" si="25"/>
        <v>720</v>
      </c>
      <c r="P199" s="17">
        <f t="shared" si="26"/>
        <v>0</v>
      </c>
      <c r="R199" s="6">
        <f t="shared" si="28"/>
        <v>720</v>
      </c>
      <c r="S199" s="6">
        <f t="shared" si="27"/>
        <v>792</v>
      </c>
    </row>
    <row r="200" spans="2:19" x14ac:dyDescent="0.5">
      <c r="B200" s="4" t="s">
        <v>166</v>
      </c>
      <c r="C200" s="4" t="s">
        <v>228</v>
      </c>
      <c r="D200" s="6">
        <v>6816</v>
      </c>
      <c r="E200" s="6">
        <v>711</v>
      </c>
      <c r="F200" s="6">
        <v>320</v>
      </c>
      <c r="G200" s="6">
        <v>0</v>
      </c>
      <c r="H200" s="16"/>
      <c r="I200" s="15">
        <v>24345</v>
      </c>
      <c r="J200" t="s">
        <v>60</v>
      </c>
      <c r="K200" s="12"/>
      <c r="M200" s="17">
        <f t="shared" si="32"/>
        <v>0</v>
      </c>
      <c r="N200" s="17">
        <f t="shared" si="24"/>
        <v>0</v>
      </c>
      <c r="O200" s="17">
        <f t="shared" si="25"/>
        <v>720</v>
      </c>
      <c r="P200" s="17">
        <f t="shared" si="26"/>
        <v>0</v>
      </c>
      <c r="R200" s="6">
        <f t="shared" si="28"/>
        <v>720</v>
      </c>
      <c r="S200" s="6">
        <f t="shared" si="27"/>
        <v>792</v>
      </c>
    </row>
    <row r="201" spans="2:19" x14ac:dyDescent="0.5">
      <c r="B201" s="4" t="s">
        <v>166</v>
      </c>
      <c r="C201" s="4" t="s">
        <v>227</v>
      </c>
      <c r="D201" s="6">
        <v>17069</v>
      </c>
      <c r="E201" s="6">
        <v>1718.2375</v>
      </c>
      <c r="F201" s="6">
        <v>640</v>
      </c>
      <c r="G201" s="6">
        <v>0</v>
      </c>
      <c r="H201" s="16"/>
      <c r="I201" s="15" t="s">
        <v>226</v>
      </c>
      <c r="J201" t="s">
        <v>60</v>
      </c>
      <c r="K201" s="12"/>
      <c r="M201" s="17">
        <f>IFERROR(ROUND(((D201*0.6*$K$2)+(D201*0.4))*M$3/1.33, 0),0)</f>
        <v>0</v>
      </c>
      <c r="N201" s="17">
        <f t="shared" si="24"/>
        <v>0</v>
      </c>
      <c r="O201" s="17">
        <f t="shared" si="25"/>
        <v>1440</v>
      </c>
      <c r="P201" s="17">
        <f t="shared" si="26"/>
        <v>0</v>
      </c>
      <c r="R201" s="6">
        <f t="shared" si="28"/>
        <v>1440</v>
      </c>
      <c r="S201" s="6">
        <f t="shared" si="27"/>
        <v>1584</v>
      </c>
    </row>
    <row r="202" spans="2:19" x14ac:dyDescent="0.5">
      <c r="B202" s="4" t="s">
        <v>166</v>
      </c>
      <c r="C202" s="4" t="s">
        <v>225</v>
      </c>
      <c r="D202" s="6">
        <v>12540</v>
      </c>
      <c r="E202" s="6">
        <v>1581</v>
      </c>
      <c r="F202" s="6">
        <v>720</v>
      </c>
      <c r="G202" s="6">
        <v>0</v>
      </c>
      <c r="H202" s="16"/>
      <c r="I202" s="15">
        <v>23473</v>
      </c>
      <c r="J202" t="s">
        <v>60</v>
      </c>
      <c r="K202" s="12"/>
      <c r="M202" s="17">
        <f>IFERROR(ROUND(((D202*0.6*$K$2)+(D202*0.4))*M$3/1.33, 0),0)</f>
        <v>0</v>
      </c>
      <c r="N202" s="17">
        <f t="shared" si="24"/>
        <v>0</v>
      </c>
      <c r="O202" s="17">
        <f t="shared" si="25"/>
        <v>1620</v>
      </c>
      <c r="P202" s="17">
        <f t="shared" si="26"/>
        <v>0</v>
      </c>
      <c r="R202" s="6">
        <f t="shared" si="28"/>
        <v>1620</v>
      </c>
      <c r="S202" s="6">
        <f t="shared" si="27"/>
        <v>1782</v>
      </c>
    </row>
    <row r="203" spans="2:19" x14ac:dyDescent="0.5">
      <c r="B203" s="4" t="s">
        <v>166</v>
      </c>
      <c r="C203" s="4" t="s">
        <v>220</v>
      </c>
      <c r="D203" s="6">
        <v>6816</v>
      </c>
      <c r="E203" s="6">
        <v>598</v>
      </c>
      <c r="F203" s="6">
        <v>440</v>
      </c>
      <c r="G203" s="6">
        <v>0</v>
      </c>
      <c r="H203" s="16"/>
      <c r="I203" s="15" t="s">
        <v>219</v>
      </c>
      <c r="J203" t="s">
        <v>60</v>
      </c>
      <c r="K203" s="12"/>
      <c r="M203" s="17">
        <f t="shared" ref="M203:M215" si="33">IFERROR(ROUND(((D203*0.6*$K$2)+(D203*0.4))*M$3/1.82, 0),0)</f>
        <v>0</v>
      </c>
      <c r="N203" s="17">
        <f t="shared" si="24"/>
        <v>0</v>
      </c>
      <c r="O203" s="17">
        <f t="shared" si="25"/>
        <v>990</v>
      </c>
      <c r="P203" s="17">
        <f t="shared" si="26"/>
        <v>0</v>
      </c>
      <c r="R203" s="6">
        <f t="shared" si="28"/>
        <v>990</v>
      </c>
      <c r="S203" s="6">
        <f t="shared" si="27"/>
        <v>1089</v>
      </c>
    </row>
    <row r="204" spans="2:19" x14ac:dyDescent="0.5">
      <c r="B204" s="4" t="s">
        <v>166</v>
      </c>
      <c r="C204" s="4" t="s">
        <v>218</v>
      </c>
      <c r="D204" s="6">
        <v>6816</v>
      </c>
      <c r="E204" s="6">
        <v>1091</v>
      </c>
      <c r="F204" s="6">
        <v>440</v>
      </c>
      <c r="G204" s="6">
        <v>0</v>
      </c>
      <c r="H204" s="16"/>
      <c r="I204" s="15" t="s">
        <v>217</v>
      </c>
      <c r="J204" t="s">
        <v>60</v>
      </c>
      <c r="K204" s="12"/>
      <c r="M204" s="17">
        <f t="shared" si="33"/>
        <v>0</v>
      </c>
      <c r="N204" s="17">
        <f t="shared" si="24"/>
        <v>0</v>
      </c>
      <c r="O204" s="17">
        <f t="shared" si="25"/>
        <v>990</v>
      </c>
      <c r="P204" s="17">
        <f t="shared" si="26"/>
        <v>0</v>
      </c>
      <c r="R204" s="6">
        <f t="shared" si="28"/>
        <v>990</v>
      </c>
      <c r="S204" s="6">
        <f t="shared" si="27"/>
        <v>1089</v>
      </c>
    </row>
    <row r="205" spans="2:19" x14ac:dyDescent="0.5">
      <c r="B205" s="4" t="s">
        <v>166</v>
      </c>
      <c r="C205" s="4" t="s">
        <v>216</v>
      </c>
      <c r="D205" s="6">
        <v>3084</v>
      </c>
      <c r="E205" s="6">
        <v>647.4</v>
      </c>
      <c r="F205" s="6">
        <v>280</v>
      </c>
      <c r="G205" s="6">
        <v>70</v>
      </c>
      <c r="H205" s="16"/>
      <c r="I205" s="15" t="s">
        <v>215</v>
      </c>
      <c r="J205" t="s">
        <v>60</v>
      </c>
      <c r="K205" s="12"/>
      <c r="M205" s="17">
        <f t="shared" si="33"/>
        <v>0</v>
      </c>
      <c r="N205" s="17">
        <f t="shared" si="24"/>
        <v>0</v>
      </c>
      <c r="O205" s="17">
        <f t="shared" si="25"/>
        <v>630</v>
      </c>
      <c r="P205" s="17">
        <f t="shared" si="26"/>
        <v>105</v>
      </c>
      <c r="R205" s="6">
        <f t="shared" si="28"/>
        <v>735</v>
      </c>
      <c r="S205" s="6">
        <f t="shared" si="27"/>
        <v>809</v>
      </c>
    </row>
    <row r="206" spans="2:19" x14ac:dyDescent="0.5">
      <c r="B206" s="4" t="s">
        <v>166</v>
      </c>
      <c r="C206" s="4" t="s">
        <v>214</v>
      </c>
      <c r="D206" s="6">
        <v>3084</v>
      </c>
      <c r="E206" s="6">
        <v>609.94117647058795</v>
      </c>
      <c r="F206" s="6">
        <v>280</v>
      </c>
      <c r="G206" s="6">
        <v>150</v>
      </c>
      <c r="H206" s="16"/>
      <c r="I206" s="15" t="s">
        <v>213</v>
      </c>
      <c r="J206" t="s">
        <v>60</v>
      </c>
      <c r="K206" s="12"/>
      <c r="M206" s="17">
        <f t="shared" si="33"/>
        <v>0</v>
      </c>
      <c r="N206" s="17">
        <f t="shared" si="24"/>
        <v>0</v>
      </c>
      <c r="O206" s="17">
        <f t="shared" si="25"/>
        <v>630</v>
      </c>
      <c r="P206" s="17">
        <f t="shared" si="26"/>
        <v>225</v>
      </c>
      <c r="R206" s="6">
        <f t="shared" si="28"/>
        <v>855</v>
      </c>
      <c r="S206" s="6">
        <f t="shared" si="27"/>
        <v>941</v>
      </c>
    </row>
    <row r="207" spans="2:19" x14ac:dyDescent="0.5">
      <c r="B207" s="4" t="s">
        <v>166</v>
      </c>
      <c r="C207" s="4" t="s">
        <v>212</v>
      </c>
      <c r="D207" s="6">
        <v>6816</v>
      </c>
      <c r="E207" s="6">
        <v>679.33333333333303</v>
      </c>
      <c r="F207" s="6">
        <v>320</v>
      </c>
      <c r="G207" s="6">
        <v>300</v>
      </c>
      <c r="H207" s="16"/>
      <c r="I207" s="15" t="s">
        <v>211</v>
      </c>
      <c r="J207" t="s">
        <v>60</v>
      </c>
      <c r="K207" s="12"/>
      <c r="M207" s="17">
        <f t="shared" si="33"/>
        <v>0</v>
      </c>
      <c r="N207" s="17">
        <f t="shared" si="24"/>
        <v>0</v>
      </c>
      <c r="O207" s="17">
        <f t="shared" si="25"/>
        <v>720</v>
      </c>
      <c r="P207" s="17">
        <f t="shared" si="26"/>
        <v>450</v>
      </c>
      <c r="R207" s="6">
        <f t="shared" si="28"/>
        <v>1170</v>
      </c>
      <c r="S207" s="6">
        <f t="shared" si="27"/>
        <v>1287</v>
      </c>
    </row>
    <row r="208" spans="2:19" x14ac:dyDescent="0.5">
      <c r="B208" s="4" t="s">
        <v>166</v>
      </c>
      <c r="C208" s="4" t="s">
        <v>210</v>
      </c>
      <c r="D208" s="6">
        <v>6816</v>
      </c>
      <c r="E208" s="6">
        <v>1046.6570121951199</v>
      </c>
      <c r="F208" s="6">
        <v>360</v>
      </c>
      <c r="G208" s="6">
        <v>0</v>
      </c>
      <c r="H208" s="16"/>
      <c r="I208" s="15" t="s">
        <v>209</v>
      </c>
      <c r="J208" t="s">
        <v>60</v>
      </c>
      <c r="K208" s="12"/>
      <c r="M208" s="17">
        <f t="shared" si="33"/>
        <v>0</v>
      </c>
      <c r="N208" s="17">
        <f t="shared" si="24"/>
        <v>0</v>
      </c>
      <c r="O208" s="17">
        <f t="shared" si="25"/>
        <v>810</v>
      </c>
      <c r="P208" s="17">
        <f t="shared" si="26"/>
        <v>0</v>
      </c>
      <c r="R208" s="6">
        <f t="shared" si="28"/>
        <v>810</v>
      </c>
      <c r="S208" s="6">
        <f t="shared" si="27"/>
        <v>891</v>
      </c>
    </row>
    <row r="209" spans="2:19" x14ac:dyDescent="0.5">
      <c r="B209" s="4" t="s">
        <v>166</v>
      </c>
      <c r="C209" s="4" t="s">
        <v>208</v>
      </c>
      <c r="D209" s="6">
        <v>0</v>
      </c>
      <c r="E209" s="6">
        <v>341</v>
      </c>
      <c r="F209" s="6">
        <v>0</v>
      </c>
      <c r="G209" s="6">
        <v>0</v>
      </c>
      <c r="H209" s="16"/>
      <c r="I209" s="15">
        <v>23650</v>
      </c>
      <c r="J209" t="s">
        <v>60</v>
      </c>
      <c r="K209" s="12"/>
      <c r="M209" s="17">
        <f t="shared" si="33"/>
        <v>0</v>
      </c>
      <c r="N209" s="17">
        <f t="shared" si="24"/>
        <v>0</v>
      </c>
      <c r="O209" s="17">
        <f t="shared" si="25"/>
        <v>0</v>
      </c>
      <c r="P209" s="17">
        <f t="shared" si="26"/>
        <v>0</v>
      </c>
      <c r="R209" s="6">
        <f t="shared" si="28"/>
        <v>0</v>
      </c>
      <c r="S209" s="6">
        <f t="shared" si="27"/>
        <v>0</v>
      </c>
    </row>
    <row r="210" spans="2:19" x14ac:dyDescent="0.5">
      <c r="B210" s="4" t="s">
        <v>166</v>
      </c>
      <c r="C210" s="4" t="s">
        <v>207</v>
      </c>
      <c r="D210" s="6">
        <v>6816</v>
      </c>
      <c r="E210" s="6">
        <v>770.388888888888</v>
      </c>
      <c r="F210" s="6">
        <v>320</v>
      </c>
      <c r="G210" s="6">
        <v>0</v>
      </c>
      <c r="H210" s="16"/>
      <c r="I210" s="15" t="s">
        <v>206</v>
      </c>
      <c r="J210" t="s">
        <v>60</v>
      </c>
      <c r="K210" s="12"/>
      <c r="M210" s="17">
        <f t="shared" si="33"/>
        <v>0</v>
      </c>
      <c r="N210" s="17">
        <f t="shared" si="24"/>
        <v>0</v>
      </c>
      <c r="O210" s="17">
        <f t="shared" si="25"/>
        <v>720</v>
      </c>
      <c r="P210" s="17">
        <f t="shared" si="26"/>
        <v>0</v>
      </c>
      <c r="R210" s="6">
        <f t="shared" si="28"/>
        <v>720</v>
      </c>
      <c r="S210" s="6">
        <f t="shared" si="27"/>
        <v>792</v>
      </c>
    </row>
    <row r="211" spans="2:19" x14ac:dyDescent="0.5">
      <c r="B211" s="4" t="s">
        <v>166</v>
      </c>
      <c r="C211" s="4" t="s">
        <v>204</v>
      </c>
      <c r="D211" s="6">
        <v>6816</v>
      </c>
      <c r="E211" s="6">
        <v>613.91803278688496</v>
      </c>
      <c r="F211" s="6">
        <v>280</v>
      </c>
      <c r="G211" s="6">
        <v>0</v>
      </c>
      <c r="H211" s="16"/>
      <c r="I211" s="15" t="s">
        <v>203</v>
      </c>
      <c r="J211" t="s">
        <v>60</v>
      </c>
      <c r="K211" s="12"/>
      <c r="M211" s="17">
        <f t="shared" si="33"/>
        <v>0</v>
      </c>
      <c r="N211" s="17">
        <f t="shared" si="24"/>
        <v>0</v>
      </c>
      <c r="O211" s="17">
        <f t="shared" si="25"/>
        <v>630</v>
      </c>
      <c r="P211" s="17">
        <f t="shared" si="26"/>
        <v>0</v>
      </c>
      <c r="R211" s="6">
        <f t="shared" si="28"/>
        <v>630</v>
      </c>
      <c r="S211" s="6">
        <f t="shared" si="27"/>
        <v>693</v>
      </c>
    </row>
    <row r="212" spans="2:19" x14ac:dyDescent="0.5">
      <c r="B212" s="4" t="s">
        <v>166</v>
      </c>
      <c r="C212" s="4" t="s">
        <v>202</v>
      </c>
      <c r="D212" s="6">
        <v>291</v>
      </c>
      <c r="E212" s="6">
        <v>70.057666815829194</v>
      </c>
      <c r="F212" s="6">
        <v>0</v>
      </c>
      <c r="G212" s="6">
        <v>0</v>
      </c>
      <c r="H212" s="16"/>
      <c r="I212" s="15" t="s">
        <v>200</v>
      </c>
      <c r="J212" t="s">
        <v>60</v>
      </c>
      <c r="K212" s="12"/>
      <c r="M212" s="17">
        <f t="shared" si="33"/>
        <v>0</v>
      </c>
      <c r="N212" s="17">
        <f t="shared" si="24"/>
        <v>0</v>
      </c>
      <c r="O212" s="17">
        <f t="shared" si="25"/>
        <v>0</v>
      </c>
      <c r="P212" s="17">
        <f t="shared" si="26"/>
        <v>0</v>
      </c>
      <c r="R212" s="6">
        <f t="shared" si="28"/>
        <v>0</v>
      </c>
      <c r="S212" s="6">
        <f t="shared" si="27"/>
        <v>0</v>
      </c>
    </row>
    <row r="213" spans="2:19" x14ac:dyDescent="0.5">
      <c r="B213" s="4" t="s">
        <v>166</v>
      </c>
      <c r="C213" s="4" t="s">
        <v>201</v>
      </c>
      <c r="D213" s="6">
        <v>0</v>
      </c>
      <c r="E213" s="6">
        <v>187.952963128699</v>
      </c>
      <c r="F213" s="6">
        <v>0</v>
      </c>
      <c r="G213" s="6">
        <v>0</v>
      </c>
      <c r="H213" s="16"/>
      <c r="I213" s="15" t="s">
        <v>200</v>
      </c>
      <c r="J213" t="s">
        <v>60</v>
      </c>
      <c r="K213" s="12"/>
      <c r="M213" s="17">
        <f t="shared" si="33"/>
        <v>0</v>
      </c>
      <c r="N213" s="17">
        <f t="shared" si="24"/>
        <v>0</v>
      </c>
      <c r="O213" s="17">
        <f t="shared" si="25"/>
        <v>0</v>
      </c>
      <c r="P213" s="17">
        <f t="shared" si="26"/>
        <v>0</v>
      </c>
      <c r="R213" s="6">
        <f t="shared" si="28"/>
        <v>0</v>
      </c>
      <c r="S213" s="6">
        <f t="shared" si="27"/>
        <v>0</v>
      </c>
    </row>
    <row r="214" spans="2:19" x14ac:dyDescent="0.5">
      <c r="B214" s="4" t="s">
        <v>166</v>
      </c>
      <c r="C214" s="4" t="s">
        <v>199</v>
      </c>
      <c r="D214" s="6">
        <v>1840</v>
      </c>
      <c r="E214" s="6">
        <v>356</v>
      </c>
      <c r="F214" s="6">
        <v>280</v>
      </c>
      <c r="G214" s="6">
        <v>0</v>
      </c>
      <c r="H214" s="16"/>
      <c r="I214" s="15">
        <v>28035</v>
      </c>
      <c r="J214" t="s">
        <v>60</v>
      </c>
      <c r="K214" s="12"/>
      <c r="M214" s="17">
        <f t="shared" si="33"/>
        <v>0</v>
      </c>
      <c r="N214" s="17">
        <f t="shared" si="24"/>
        <v>0</v>
      </c>
      <c r="O214" s="17">
        <f t="shared" si="25"/>
        <v>630</v>
      </c>
      <c r="P214" s="17">
        <f t="shared" si="26"/>
        <v>0</v>
      </c>
      <c r="R214" s="6">
        <f t="shared" si="28"/>
        <v>630</v>
      </c>
      <c r="S214" s="6">
        <f t="shared" ref="S214:S277" si="34">ROUND(R214*0.1, 0)+R214</f>
        <v>693</v>
      </c>
    </row>
    <row r="215" spans="2:19" x14ac:dyDescent="0.5">
      <c r="B215" s="4" t="s">
        <v>166</v>
      </c>
      <c r="C215" s="4" t="s">
        <v>198</v>
      </c>
      <c r="D215" s="6">
        <v>3084</v>
      </c>
      <c r="E215" s="6">
        <v>794.89155749636097</v>
      </c>
      <c r="F215" s="6">
        <v>240</v>
      </c>
      <c r="G215" s="6">
        <v>0</v>
      </c>
      <c r="H215" s="16"/>
      <c r="I215" s="15" t="s">
        <v>197</v>
      </c>
      <c r="J215" t="s">
        <v>60</v>
      </c>
      <c r="K215" s="12"/>
      <c r="M215" s="17">
        <f t="shared" si="33"/>
        <v>0</v>
      </c>
      <c r="N215" s="17">
        <f t="shared" ref="N215:N279" si="35">IFERROR(ROUND(E215*$K$3*N$3, 0), 0)</f>
        <v>0</v>
      </c>
      <c r="O215" s="17">
        <f t="shared" ref="O215:O279" si="36">ROUND((F215/40)*O$3, 0)</f>
        <v>540</v>
      </c>
      <c r="P215" s="17">
        <f t="shared" ref="P215:P279" si="37">ROUND(G215*P$3, 0)</f>
        <v>0</v>
      </c>
      <c r="R215" s="6">
        <f t="shared" ref="R215:R278" si="38">SUM(M215:P215)</f>
        <v>540</v>
      </c>
      <c r="S215" s="6">
        <f t="shared" si="34"/>
        <v>594</v>
      </c>
    </row>
    <row r="216" spans="2:19" x14ac:dyDescent="0.5">
      <c r="B216" s="4" t="s">
        <v>166</v>
      </c>
      <c r="C216" s="4" t="s">
        <v>196</v>
      </c>
      <c r="D216" s="6">
        <v>12540</v>
      </c>
      <c r="E216" s="6">
        <v>960.30872483221401</v>
      </c>
      <c r="F216" s="6">
        <v>400</v>
      </c>
      <c r="G216" s="6">
        <v>0</v>
      </c>
      <c r="H216" s="16"/>
      <c r="I216" s="15" t="s">
        <v>195</v>
      </c>
      <c r="J216" t="s">
        <v>60</v>
      </c>
      <c r="K216" s="12"/>
      <c r="M216" s="17">
        <f>IFERROR(ROUND(((D216*0.6*$K$2)+(D216*0.4))*M$3/1.33, 0),0)</f>
        <v>0</v>
      </c>
      <c r="N216" s="17">
        <f t="shared" si="35"/>
        <v>0</v>
      </c>
      <c r="O216" s="17">
        <f t="shared" si="36"/>
        <v>900</v>
      </c>
      <c r="P216" s="17">
        <f t="shared" si="37"/>
        <v>0</v>
      </c>
      <c r="R216" s="6">
        <f t="shared" si="38"/>
        <v>900</v>
      </c>
      <c r="S216" s="6">
        <f t="shared" si="34"/>
        <v>990</v>
      </c>
    </row>
    <row r="217" spans="2:19" x14ac:dyDescent="0.5">
      <c r="B217" s="4" t="s">
        <v>166</v>
      </c>
      <c r="C217" s="4" t="s">
        <v>194</v>
      </c>
      <c r="D217" s="6">
        <v>3084</v>
      </c>
      <c r="E217" s="6">
        <v>360</v>
      </c>
      <c r="F217" s="6">
        <v>200</v>
      </c>
      <c r="G217" s="6">
        <v>0</v>
      </c>
      <c r="H217" s="16"/>
      <c r="I217" s="15">
        <v>28313</v>
      </c>
      <c r="J217" t="s">
        <v>60</v>
      </c>
      <c r="K217" s="12"/>
      <c r="M217" s="17">
        <f>IFERROR(ROUND(((D217*0.6*$K$2)+(D217*0.4))*M$3/1.82, 0),0)</f>
        <v>0</v>
      </c>
      <c r="N217" s="17">
        <f t="shared" si="35"/>
        <v>0</v>
      </c>
      <c r="O217" s="17">
        <f t="shared" si="36"/>
        <v>450</v>
      </c>
      <c r="P217" s="17">
        <f t="shared" si="37"/>
        <v>0</v>
      </c>
      <c r="R217" s="6">
        <f t="shared" si="38"/>
        <v>450</v>
      </c>
      <c r="S217" s="6">
        <f t="shared" si="34"/>
        <v>495</v>
      </c>
    </row>
    <row r="218" spans="2:19" x14ac:dyDescent="0.5">
      <c r="B218" s="4" t="s">
        <v>166</v>
      </c>
      <c r="C218" s="4" t="s">
        <v>193</v>
      </c>
      <c r="D218" s="6">
        <v>21290</v>
      </c>
      <c r="E218" s="6">
        <v>951</v>
      </c>
      <c r="F218" s="6">
        <v>600</v>
      </c>
      <c r="G218" s="6">
        <v>0</v>
      </c>
      <c r="H218" s="16"/>
      <c r="I218" s="15">
        <v>27702</v>
      </c>
      <c r="J218" t="s">
        <v>60</v>
      </c>
      <c r="K218" s="12"/>
      <c r="M218" s="17">
        <f>IFERROR(ROUND(((D218*0.6*$K$2)+(D218*0.4))*M$3/1.33, 0),0)</f>
        <v>0</v>
      </c>
      <c r="N218" s="17">
        <f t="shared" si="35"/>
        <v>0</v>
      </c>
      <c r="O218" s="17">
        <f t="shared" si="36"/>
        <v>1350</v>
      </c>
      <c r="P218" s="17">
        <f t="shared" si="37"/>
        <v>0</v>
      </c>
      <c r="R218" s="6">
        <f t="shared" si="38"/>
        <v>1350</v>
      </c>
      <c r="S218" s="6">
        <f t="shared" si="34"/>
        <v>1485</v>
      </c>
    </row>
    <row r="219" spans="2:19" x14ac:dyDescent="0.5">
      <c r="B219" s="4" t="s">
        <v>166</v>
      </c>
      <c r="C219" s="4" t="s">
        <v>192</v>
      </c>
      <c r="D219" s="6">
        <v>15883</v>
      </c>
      <c r="E219" s="6">
        <v>1422</v>
      </c>
      <c r="F219" s="6">
        <v>720</v>
      </c>
      <c r="G219" s="6">
        <v>0</v>
      </c>
      <c r="H219" s="16"/>
      <c r="I219" s="15">
        <v>23472</v>
      </c>
      <c r="J219" t="s">
        <v>60</v>
      </c>
      <c r="K219" s="12"/>
      <c r="M219" s="17">
        <f>IFERROR(ROUND(((D219*0.6*$K$2)+(D219*0.4))*M$3/1.33, 0),0)</f>
        <v>0</v>
      </c>
      <c r="N219" s="17">
        <f t="shared" si="35"/>
        <v>0</v>
      </c>
      <c r="O219" s="17">
        <f t="shared" si="36"/>
        <v>1620</v>
      </c>
      <c r="P219" s="17">
        <f t="shared" si="37"/>
        <v>0</v>
      </c>
      <c r="R219" s="6">
        <f t="shared" si="38"/>
        <v>1620</v>
      </c>
      <c r="S219" s="6">
        <f t="shared" si="34"/>
        <v>1782</v>
      </c>
    </row>
    <row r="220" spans="2:19" x14ac:dyDescent="0.5">
      <c r="B220" s="4" t="s">
        <v>166</v>
      </c>
      <c r="C220" s="4" t="s">
        <v>191</v>
      </c>
      <c r="D220" s="6">
        <v>0</v>
      </c>
      <c r="E220" s="6">
        <v>140.031347962382</v>
      </c>
      <c r="F220" s="6">
        <v>0</v>
      </c>
      <c r="G220" s="6">
        <v>0</v>
      </c>
      <c r="H220" s="16"/>
      <c r="I220" s="15" t="s">
        <v>190</v>
      </c>
      <c r="J220" t="s">
        <v>60</v>
      </c>
      <c r="K220" s="12"/>
      <c r="M220" s="17">
        <f t="shared" ref="M220:M234" si="39">IFERROR(ROUND(((D220*0.6*$K$2)+(D220*0.4))*M$3/1.82, 0),0)</f>
        <v>0</v>
      </c>
      <c r="N220" s="17">
        <f t="shared" si="35"/>
        <v>0</v>
      </c>
      <c r="O220" s="17">
        <f t="shared" si="36"/>
        <v>0</v>
      </c>
      <c r="P220" s="17">
        <f t="shared" si="37"/>
        <v>0</v>
      </c>
      <c r="R220" s="6">
        <f t="shared" si="38"/>
        <v>0</v>
      </c>
      <c r="S220" s="6">
        <f t="shared" si="34"/>
        <v>0</v>
      </c>
    </row>
    <row r="221" spans="2:19" x14ac:dyDescent="0.5">
      <c r="B221" s="4" t="s">
        <v>166</v>
      </c>
      <c r="C221" s="4" t="s">
        <v>189</v>
      </c>
      <c r="D221" s="6">
        <v>6816</v>
      </c>
      <c r="E221" s="6">
        <v>726.82587064676602</v>
      </c>
      <c r="F221" s="6">
        <v>360</v>
      </c>
      <c r="G221" s="6">
        <v>0</v>
      </c>
      <c r="H221" s="16"/>
      <c r="I221" s="15" t="s">
        <v>188</v>
      </c>
      <c r="J221" t="s">
        <v>60</v>
      </c>
      <c r="K221" s="12"/>
      <c r="M221" s="17">
        <f t="shared" si="39"/>
        <v>0</v>
      </c>
      <c r="N221" s="17">
        <f t="shared" si="35"/>
        <v>0</v>
      </c>
      <c r="O221" s="17">
        <f t="shared" si="36"/>
        <v>810</v>
      </c>
      <c r="P221" s="17">
        <f t="shared" si="37"/>
        <v>0</v>
      </c>
      <c r="R221" s="6">
        <f t="shared" si="38"/>
        <v>810</v>
      </c>
      <c r="S221" s="6">
        <f t="shared" si="34"/>
        <v>891</v>
      </c>
    </row>
    <row r="222" spans="2:19" x14ac:dyDescent="0.5">
      <c r="B222" s="4" t="s">
        <v>166</v>
      </c>
      <c r="C222" s="4" t="s">
        <v>187</v>
      </c>
      <c r="D222" s="6">
        <v>3084</v>
      </c>
      <c r="E222" s="6">
        <v>531.74603174603101</v>
      </c>
      <c r="F222" s="6">
        <v>240</v>
      </c>
      <c r="G222" s="6">
        <v>0</v>
      </c>
      <c r="H222" s="16"/>
      <c r="I222" s="15" t="s">
        <v>186</v>
      </c>
      <c r="J222" t="s">
        <v>60</v>
      </c>
      <c r="K222" s="12"/>
      <c r="M222" s="17">
        <f t="shared" si="39"/>
        <v>0</v>
      </c>
      <c r="N222" s="17">
        <f t="shared" si="35"/>
        <v>0</v>
      </c>
      <c r="O222" s="17">
        <f t="shared" si="36"/>
        <v>540</v>
      </c>
      <c r="P222" s="17">
        <f t="shared" si="37"/>
        <v>0</v>
      </c>
      <c r="R222" s="6">
        <f t="shared" si="38"/>
        <v>540</v>
      </c>
      <c r="S222" s="6">
        <f t="shared" si="34"/>
        <v>594</v>
      </c>
    </row>
    <row r="223" spans="2:19" x14ac:dyDescent="0.5">
      <c r="B223" s="4" t="s">
        <v>166</v>
      </c>
      <c r="C223" s="4" t="s">
        <v>185</v>
      </c>
      <c r="D223" s="6">
        <v>3084</v>
      </c>
      <c r="E223" s="6">
        <v>393</v>
      </c>
      <c r="F223" s="6">
        <v>360</v>
      </c>
      <c r="G223" s="6">
        <v>0</v>
      </c>
      <c r="H223" s="16"/>
      <c r="I223" s="15">
        <v>28606</v>
      </c>
      <c r="J223" t="s">
        <v>60</v>
      </c>
      <c r="K223" s="12"/>
      <c r="M223" s="17">
        <f t="shared" si="39"/>
        <v>0</v>
      </c>
      <c r="N223" s="17">
        <f t="shared" si="35"/>
        <v>0</v>
      </c>
      <c r="O223" s="17">
        <f t="shared" si="36"/>
        <v>810</v>
      </c>
      <c r="P223" s="17">
        <f t="shared" si="37"/>
        <v>0</v>
      </c>
      <c r="R223" s="6">
        <f t="shared" si="38"/>
        <v>810</v>
      </c>
      <c r="S223" s="6">
        <f t="shared" si="34"/>
        <v>891</v>
      </c>
    </row>
    <row r="224" spans="2:19" x14ac:dyDescent="0.5">
      <c r="B224" s="4" t="s">
        <v>166</v>
      </c>
      <c r="C224" s="4" t="s">
        <v>184</v>
      </c>
      <c r="D224" s="6">
        <v>3084</v>
      </c>
      <c r="E224" s="6">
        <v>431.98203592814298</v>
      </c>
      <c r="F224" s="6">
        <v>280</v>
      </c>
      <c r="G224" s="6">
        <v>0</v>
      </c>
      <c r="H224" s="16"/>
      <c r="I224" s="15" t="s">
        <v>183</v>
      </c>
      <c r="J224" t="s">
        <v>60</v>
      </c>
      <c r="K224" s="12"/>
      <c r="M224" s="17">
        <f t="shared" si="39"/>
        <v>0</v>
      </c>
      <c r="N224" s="17">
        <f t="shared" si="35"/>
        <v>0</v>
      </c>
      <c r="O224" s="17">
        <f t="shared" si="36"/>
        <v>630</v>
      </c>
      <c r="P224" s="17">
        <f t="shared" si="37"/>
        <v>0</v>
      </c>
      <c r="R224" s="6">
        <f t="shared" si="38"/>
        <v>630</v>
      </c>
      <c r="S224" s="6">
        <f t="shared" si="34"/>
        <v>693</v>
      </c>
    </row>
    <row r="225" spans="2:19" x14ac:dyDescent="0.5">
      <c r="B225" s="4" t="s">
        <v>166</v>
      </c>
      <c r="C225" s="4" t="s">
        <v>182</v>
      </c>
      <c r="D225" s="6">
        <v>282</v>
      </c>
      <c r="E225" s="6">
        <v>39.056148600987498</v>
      </c>
      <c r="F225" s="6">
        <v>0</v>
      </c>
      <c r="G225" s="6">
        <v>0</v>
      </c>
      <c r="H225" s="16"/>
      <c r="I225" s="15" t="s">
        <v>181</v>
      </c>
      <c r="J225" t="s">
        <v>60</v>
      </c>
      <c r="K225" s="12"/>
      <c r="M225" s="17">
        <f t="shared" si="39"/>
        <v>0</v>
      </c>
      <c r="N225" s="17">
        <f t="shared" si="35"/>
        <v>0</v>
      </c>
      <c r="O225" s="17">
        <f t="shared" si="36"/>
        <v>0</v>
      </c>
      <c r="P225" s="17">
        <f t="shared" si="37"/>
        <v>0</v>
      </c>
      <c r="R225" s="6">
        <f t="shared" si="38"/>
        <v>0</v>
      </c>
      <c r="S225" s="6">
        <f t="shared" si="34"/>
        <v>0</v>
      </c>
    </row>
    <row r="226" spans="2:19" x14ac:dyDescent="0.5">
      <c r="B226" s="4" t="s">
        <v>166</v>
      </c>
      <c r="C226" s="4" t="s">
        <v>180</v>
      </c>
      <c r="D226" s="6">
        <v>0</v>
      </c>
      <c r="E226" s="6">
        <v>57.914229425147099</v>
      </c>
      <c r="F226" s="6">
        <v>0</v>
      </c>
      <c r="G226" s="6">
        <v>0</v>
      </c>
      <c r="H226" s="16"/>
      <c r="I226" s="15" t="s">
        <v>179</v>
      </c>
      <c r="J226" t="s">
        <v>60</v>
      </c>
      <c r="K226" s="12"/>
      <c r="M226" s="17">
        <f t="shared" si="39"/>
        <v>0</v>
      </c>
      <c r="N226" s="17">
        <f t="shared" si="35"/>
        <v>0</v>
      </c>
      <c r="O226" s="17">
        <f t="shared" si="36"/>
        <v>0</v>
      </c>
      <c r="P226" s="17">
        <f t="shared" si="37"/>
        <v>0</v>
      </c>
      <c r="R226" s="6">
        <f t="shared" si="38"/>
        <v>0</v>
      </c>
      <c r="S226" s="6">
        <f t="shared" si="34"/>
        <v>0</v>
      </c>
    </row>
    <row r="227" spans="2:19" x14ac:dyDescent="0.5">
      <c r="B227" s="4" t="s">
        <v>166</v>
      </c>
      <c r="C227" s="4" t="s">
        <v>178</v>
      </c>
      <c r="D227" s="6">
        <v>1840</v>
      </c>
      <c r="E227" s="6">
        <v>586.41732283464501</v>
      </c>
      <c r="F227" s="6">
        <v>280</v>
      </c>
      <c r="G227" s="6">
        <v>0</v>
      </c>
      <c r="H227" s="16"/>
      <c r="I227" s="15" t="s">
        <v>177</v>
      </c>
      <c r="J227" t="s">
        <v>60</v>
      </c>
      <c r="K227" s="12"/>
      <c r="M227" s="17">
        <f t="shared" si="39"/>
        <v>0</v>
      </c>
      <c r="N227" s="17">
        <f t="shared" si="35"/>
        <v>0</v>
      </c>
      <c r="O227" s="17">
        <f t="shared" si="36"/>
        <v>630</v>
      </c>
      <c r="P227" s="17">
        <f t="shared" si="37"/>
        <v>0</v>
      </c>
      <c r="R227" s="6">
        <f t="shared" si="38"/>
        <v>630</v>
      </c>
      <c r="S227" s="6">
        <f t="shared" si="34"/>
        <v>693</v>
      </c>
    </row>
    <row r="228" spans="2:19" x14ac:dyDescent="0.5">
      <c r="B228" s="4" t="s">
        <v>166</v>
      </c>
      <c r="C228" s="4" t="s">
        <v>176</v>
      </c>
      <c r="D228" s="6">
        <v>1576.6865671641699</v>
      </c>
      <c r="E228" s="6">
        <v>323.950248756218</v>
      </c>
      <c r="F228" s="6">
        <v>200</v>
      </c>
      <c r="G228" s="6">
        <v>0</v>
      </c>
      <c r="H228" s="16"/>
      <c r="I228" s="15" t="s">
        <v>175</v>
      </c>
      <c r="J228" t="s">
        <v>60</v>
      </c>
      <c r="K228" s="12"/>
      <c r="M228" s="17">
        <f t="shared" si="39"/>
        <v>0</v>
      </c>
      <c r="N228" s="17">
        <f t="shared" si="35"/>
        <v>0</v>
      </c>
      <c r="O228" s="17">
        <f t="shared" si="36"/>
        <v>450</v>
      </c>
      <c r="P228" s="17">
        <f t="shared" si="37"/>
        <v>0</v>
      </c>
      <c r="R228" s="6">
        <f t="shared" si="38"/>
        <v>450</v>
      </c>
      <c r="S228" s="6">
        <f t="shared" si="34"/>
        <v>495</v>
      </c>
    </row>
    <row r="229" spans="2:19" x14ac:dyDescent="0.5">
      <c r="B229" s="4" t="s">
        <v>166</v>
      </c>
      <c r="C229" s="4" t="s">
        <v>174</v>
      </c>
      <c r="D229" s="6">
        <v>524</v>
      </c>
      <c r="E229" s="6">
        <v>589</v>
      </c>
      <c r="F229" s="6">
        <v>160</v>
      </c>
      <c r="G229" s="6">
        <v>0</v>
      </c>
      <c r="H229" s="16"/>
      <c r="I229" s="15">
        <v>20100</v>
      </c>
      <c r="J229" t="s">
        <v>60</v>
      </c>
      <c r="K229" s="12"/>
      <c r="M229" s="17">
        <f t="shared" si="39"/>
        <v>0</v>
      </c>
      <c r="N229" s="17">
        <f t="shared" si="35"/>
        <v>0</v>
      </c>
      <c r="O229" s="17">
        <f t="shared" si="36"/>
        <v>360</v>
      </c>
      <c r="P229" s="17">
        <f t="shared" si="37"/>
        <v>0</v>
      </c>
      <c r="R229" s="6">
        <f t="shared" si="38"/>
        <v>360</v>
      </c>
      <c r="S229" s="6">
        <f t="shared" si="34"/>
        <v>396</v>
      </c>
    </row>
    <row r="230" spans="2:19" x14ac:dyDescent="0.5">
      <c r="B230" s="4" t="s">
        <v>166</v>
      </c>
      <c r="C230" s="4" t="s">
        <v>173</v>
      </c>
      <c r="D230" s="6">
        <v>3084</v>
      </c>
      <c r="E230" s="6">
        <v>512.60588235294097</v>
      </c>
      <c r="F230" s="6">
        <v>240</v>
      </c>
      <c r="G230" s="6">
        <v>70</v>
      </c>
      <c r="H230" s="16"/>
      <c r="I230" s="15" t="s">
        <v>172</v>
      </c>
      <c r="J230" t="s">
        <v>60</v>
      </c>
      <c r="K230" s="12"/>
      <c r="M230" s="17">
        <f t="shared" si="39"/>
        <v>0</v>
      </c>
      <c r="N230" s="17">
        <f t="shared" si="35"/>
        <v>0</v>
      </c>
      <c r="O230" s="17">
        <f t="shared" si="36"/>
        <v>540</v>
      </c>
      <c r="P230" s="17">
        <f t="shared" si="37"/>
        <v>105</v>
      </c>
      <c r="R230" s="6">
        <f t="shared" si="38"/>
        <v>645</v>
      </c>
      <c r="S230" s="6">
        <f t="shared" si="34"/>
        <v>710</v>
      </c>
    </row>
    <row r="231" spans="2:19" x14ac:dyDescent="0.5">
      <c r="B231" s="4" t="s">
        <v>166</v>
      </c>
      <c r="C231" s="4" t="s">
        <v>171</v>
      </c>
      <c r="D231" s="6">
        <v>3084</v>
      </c>
      <c r="E231" s="6">
        <v>522.59</v>
      </c>
      <c r="F231" s="6">
        <v>200</v>
      </c>
      <c r="G231" s="6">
        <v>130</v>
      </c>
      <c r="H231" s="16"/>
      <c r="I231" s="15" t="s">
        <v>170</v>
      </c>
      <c r="J231" t="s">
        <v>60</v>
      </c>
      <c r="K231" s="12"/>
      <c r="M231" s="17">
        <f t="shared" si="39"/>
        <v>0</v>
      </c>
      <c r="N231" s="17">
        <f t="shared" si="35"/>
        <v>0</v>
      </c>
      <c r="O231" s="17">
        <f t="shared" si="36"/>
        <v>450</v>
      </c>
      <c r="P231" s="17">
        <f t="shared" si="37"/>
        <v>195</v>
      </c>
      <c r="R231" s="6">
        <f t="shared" si="38"/>
        <v>645</v>
      </c>
      <c r="S231" s="6">
        <f t="shared" si="34"/>
        <v>710</v>
      </c>
    </row>
    <row r="232" spans="2:19" x14ac:dyDescent="0.5">
      <c r="B232" s="4" t="s">
        <v>166</v>
      </c>
      <c r="C232" s="4" t="s">
        <v>169</v>
      </c>
      <c r="D232" s="6">
        <v>225</v>
      </c>
      <c r="E232" s="6">
        <v>429.166666666666</v>
      </c>
      <c r="F232" s="6">
        <v>0</v>
      </c>
      <c r="G232" s="6">
        <v>0</v>
      </c>
      <c r="H232" s="16"/>
      <c r="I232" s="15" t="s">
        <v>168</v>
      </c>
      <c r="J232" t="s">
        <v>60</v>
      </c>
      <c r="K232" s="12"/>
      <c r="M232" s="17">
        <f t="shared" si="39"/>
        <v>0</v>
      </c>
      <c r="N232" s="17">
        <f t="shared" si="35"/>
        <v>0</v>
      </c>
      <c r="O232" s="17">
        <f t="shared" si="36"/>
        <v>0</v>
      </c>
      <c r="P232" s="17">
        <f t="shared" si="37"/>
        <v>0</v>
      </c>
      <c r="R232" s="6">
        <f t="shared" si="38"/>
        <v>0</v>
      </c>
      <c r="S232" s="6">
        <f t="shared" si="34"/>
        <v>0</v>
      </c>
    </row>
    <row r="233" spans="2:19" x14ac:dyDescent="0.5">
      <c r="B233" s="4" t="s">
        <v>166</v>
      </c>
      <c r="C233" s="4" t="s">
        <v>167</v>
      </c>
      <c r="D233" s="6">
        <v>1531</v>
      </c>
      <c r="E233" s="6">
        <v>734</v>
      </c>
      <c r="F233" s="6">
        <v>280</v>
      </c>
      <c r="G233" s="6">
        <v>0</v>
      </c>
      <c r="H233" s="16"/>
      <c r="I233" s="15">
        <v>25020</v>
      </c>
      <c r="J233" t="s">
        <v>60</v>
      </c>
      <c r="K233" s="12"/>
      <c r="M233" s="17">
        <f t="shared" si="39"/>
        <v>0</v>
      </c>
      <c r="N233" s="17">
        <f t="shared" si="35"/>
        <v>0</v>
      </c>
      <c r="O233" s="17">
        <f t="shared" si="36"/>
        <v>630</v>
      </c>
      <c r="P233" s="17">
        <f t="shared" si="37"/>
        <v>0</v>
      </c>
      <c r="R233" s="6">
        <f t="shared" si="38"/>
        <v>630</v>
      </c>
      <c r="S233" s="6">
        <f t="shared" si="34"/>
        <v>693</v>
      </c>
    </row>
    <row r="234" spans="2:19" x14ac:dyDescent="0.5">
      <c r="B234" s="4" t="s">
        <v>166</v>
      </c>
      <c r="C234" s="4" t="s">
        <v>165</v>
      </c>
      <c r="D234" s="6">
        <v>1611.4342629482001</v>
      </c>
      <c r="E234" s="6">
        <v>408.86321381142</v>
      </c>
      <c r="F234" s="6">
        <v>240</v>
      </c>
      <c r="G234" s="6">
        <v>70</v>
      </c>
      <c r="H234" s="16"/>
      <c r="I234" s="15" t="s">
        <v>164</v>
      </c>
      <c r="J234" t="s">
        <v>60</v>
      </c>
      <c r="K234" s="12"/>
      <c r="M234" s="17">
        <f t="shared" si="39"/>
        <v>0</v>
      </c>
      <c r="N234" s="17">
        <f t="shared" si="35"/>
        <v>0</v>
      </c>
      <c r="O234" s="17">
        <f t="shared" si="36"/>
        <v>540</v>
      </c>
      <c r="P234" s="17">
        <f t="shared" si="37"/>
        <v>105</v>
      </c>
      <c r="R234" s="6">
        <f t="shared" si="38"/>
        <v>645</v>
      </c>
      <c r="S234" s="6">
        <f t="shared" si="34"/>
        <v>710</v>
      </c>
    </row>
    <row r="235" spans="2:19" x14ac:dyDescent="0.5">
      <c r="B235" s="4" t="s">
        <v>79</v>
      </c>
      <c r="C235" s="4" t="s">
        <v>163</v>
      </c>
      <c r="D235" s="6">
        <v>12540</v>
      </c>
      <c r="E235" s="6">
        <v>2766.5008437681299</v>
      </c>
      <c r="F235" s="6">
        <v>840</v>
      </c>
      <c r="G235" s="6">
        <v>70</v>
      </c>
      <c r="H235" s="16"/>
      <c r="I235" s="15" t="s">
        <v>162</v>
      </c>
      <c r="J235" t="s">
        <v>60</v>
      </c>
      <c r="K235" s="12"/>
      <c r="M235" s="17">
        <f>IFERROR(ROUND(((D235*0.6*$K$2)+(D235*0.4))*M$3/1.33, 0),0)</f>
        <v>0</v>
      </c>
      <c r="N235" s="17">
        <f t="shared" si="35"/>
        <v>0</v>
      </c>
      <c r="O235" s="17">
        <f t="shared" si="36"/>
        <v>1890</v>
      </c>
      <c r="P235" s="17">
        <f t="shared" si="37"/>
        <v>105</v>
      </c>
      <c r="R235" s="6">
        <f t="shared" si="38"/>
        <v>1995</v>
      </c>
      <c r="S235" s="6">
        <f t="shared" si="34"/>
        <v>2195</v>
      </c>
    </row>
    <row r="236" spans="2:19" x14ac:dyDescent="0.5">
      <c r="B236" s="4" t="s">
        <v>79</v>
      </c>
      <c r="C236" s="4" t="s">
        <v>161</v>
      </c>
      <c r="D236" s="6">
        <v>15733</v>
      </c>
      <c r="E236" s="6">
        <v>2766.5008437681299</v>
      </c>
      <c r="F236" s="6">
        <v>840</v>
      </c>
      <c r="G236" s="6">
        <v>70</v>
      </c>
      <c r="H236" s="16"/>
      <c r="I236" s="15" t="s">
        <v>160</v>
      </c>
      <c r="J236" t="s">
        <v>60</v>
      </c>
      <c r="K236" s="12"/>
      <c r="M236" s="17">
        <f t="shared" ref="M236:M238" si="40">IFERROR(ROUND(((D236*0.6*$K$2)+(D236*0.4))*M$3/1.33, 0),0)</f>
        <v>0</v>
      </c>
      <c r="N236" s="17">
        <f t="shared" si="35"/>
        <v>0</v>
      </c>
      <c r="O236" s="17">
        <f t="shared" si="36"/>
        <v>1890</v>
      </c>
      <c r="P236" s="17">
        <f t="shared" si="37"/>
        <v>105</v>
      </c>
      <c r="R236" s="6">
        <f t="shared" si="38"/>
        <v>1995</v>
      </c>
      <c r="S236" s="6">
        <f t="shared" si="34"/>
        <v>2195</v>
      </c>
    </row>
    <row r="237" spans="2:19" x14ac:dyDescent="0.5">
      <c r="B237" s="4" t="s">
        <v>79</v>
      </c>
      <c r="C237" s="4" t="s">
        <v>159</v>
      </c>
      <c r="D237" s="6">
        <v>18896</v>
      </c>
      <c r="E237" s="6">
        <v>2766.5008437681299</v>
      </c>
      <c r="F237" s="6">
        <v>840</v>
      </c>
      <c r="G237" s="6">
        <v>70</v>
      </c>
      <c r="H237" s="16"/>
      <c r="I237" s="15" t="s">
        <v>158</v>
      </c>
      <c r="J237" t="s">
        <v>60</v>
      </c>
      <c r="K237" s="12"/>
      <c r="M237" s="17">
        <f t="shared" si="40"/>
        <v>0</v>
      </c>
      <c r="N237" s="17">
        <f t="shared" si="35"/>
        <v>0</v>
      </c>
      <c r="O237" s="17">
        <f t="shared" si="36"/>
        <v>1890</v>
      </c>
      <c r="P237" s="17">
        <f t="shared" si="37"/>
        <v>105</v>
      </c>
      <c r="R237" s="6">
        <f t="shared" si="38"/>
        <v>1995</v>
      </c>
      <c r="S237" s="6">
        <f t="shared" si="34"/>
        <v>2195</v>
      </c>
    </row>
    <row r="238" spans="2:19" x14ac:dyDescent="0.5">
      <c r="B238" s="4" t="s">
        <v>79</v>
      </c>
      <c r="C238" s="4" t="s">
        <v>157</v>
      </c>
      <c r="D238" s="6">
        <v>31451</v>
      </c>
      <c r="E238" s="6">
        <v>2766.5008437681299</v>
      </c>
      <c r="F238" s="6">
        <v>840</v>
      </c>
      <c r="G238" s="6">
        <v>70</v>
      </c>
      <c r="H238" s="16"/>
      <c r="I238" s="15" t="s">
        <v>156</v>
      </c>
      <c r="J238" t="s">
        <v>60</v>
      </c>
      <c r="K238" s="12"/>
      <c r="M238" s="17">
        <f t="shared" si="40"/>
        <v>0</v>
      </c>
      <c r="N238" s="17">
        <f t="shared" si="35"/>
        <v>0</v>
      </c>
      <c r="O238" s="17">
        <f t="shared" si="36"/>
        <v>1890</v>
      </c>
      <c r="P238" s="17">
        <f t="shared" si="37"/>
        <v>105</v>
      </c>
      <c r="R238" s="6">
        <f t="shared" si="38"/>
        <v>1995</v>
      </c>
      <c r="S238" s="6">
        <f t="shared" si="34"/>
        <v>2195</v>
      </c>
    </row>
    <row r="239" spans="2:19" x14ac:dyDescent="0.5">
      <c r="B239" s="4" t="s">
        <v>79</v>
      </c>
      <c r="C239" s="4" t="s">
        <v>155</v>
      </c>
      <c r="D239" s="6">
        <v>0</v>
      </c>
      <c r="E239" s="6">
        <v>388</v>
      </c>
      <c r="F239" s="6">
        <v>0</v>
      </c>
      <c r="G239" s="6">
        <v>0</v>
      </c>
      <c r="H239" s="16"/>
      <c r="I239" s="15">
        <v>22552</v>
      </c>
      <c r="J239" t="s">
        <v>60</v>
      </c>
      <c r="K239" s="12"/>
      <c r="M239" s="17">
        <f>IFERROR(ROUND(((D239*0.6*$K$2)+(D239*0.4))*M$3/1.82, 0),0)</f>
        <v>0</v>
      </c>
      <c r="N239" s="17">
        <f t="shared" si="35"/>
        <v>0</v>
      </c>
      <c r="O239" s="17">
        <f t="shared" si="36"/>
        <v>0</v>
      </c>
      <c r="P239" s="17">
        <f t="shared" si="37"/>
        <v>0</v>
      </c>
      <c r="R239" s="6">
        <f t="shared" si="38"/>
        <v>0</v>
      </c>
      <c r="S239" s="6">
        <f t="shared" si="34"/>
        <v>0</v>
      </c>
    </row>
    <row r="240" spans="2:19" x14ac:dyDescent="0.5">
      <c r="B240" s="4" t="s">
        <v>79</v>
      </c>
      <c r="C240" s="4" t="s">
        <v>152</v>
      </c>
      <c r="D240" s="6">
        <v>9153</v>
      </c>
      <c r="E240" s="6">
        <v>1113.3768664348499</v>
      </c>
      <c r="F240" s="6">
        <v>760</v>
      </c>
      <c r="G240" s="6">
        <v>540</v>
      </c>
      <c r="H240" s="16"/>
      <c r="I240" s="15" t="s">
        <v>151</v>
      </c>
      <c r="J240" t="s">
        <v>60</v>
      </c>
      <c r="K240" s="12"/>
      <c r="M240" s="17">
        <f>IFERROR(ROUND(((D240*0.6*$K$2)+(D240*0.4))*M$3/1.33, 0),0)</f>
        <v>0</v>
      </c>
      <c r="N240" s="17">
        <f t="shared" si="35"/>
        <v>0</v>
      </c>
      <c r="O240" s="17">
        <f t="shared" si="36"/>
        <v>1710</v>
      </c>
      <c r="P240" s="17">
        <f t="shared" si="37"/>
        <v>810</v>
      </c>
      <c r="R240" s="6">
        <f t="shared" si="38"/>
        <v>2520</v>
      </c>
      <c r="S240" s="6">
        <f t="shared" si="34"/>
        <v>2772</v>
      </c>
    </row>
    <row r="241" spans="2:19" x14ac:dyDescent="0.5">
      <c r="B241" s="4" t="s">
        <v>79</v>
      </c>
      <c r="C241" s="4" t="s">
        <v>150</v>
      </c>
      <c r="D241" s="6">
        <v>0</v>
      </c>
      <c r="E241" s="6">
        <v>208.90518612790299</v>
      </c>
      <c r="F241" s="6">
        <v>0</v>
      </c>
      <c r="G241" s="6">
        <v>0</v>
      </c>
      <c r="H241" s="16"/>
      <c r="I241" s="15" t="s">
        <v>149</v>
      </c>
      <c r="J241" t="s">
        <v>60</v>
      </c>
      <c r="K241" s="12"/>
      <c r="M241" s="17">
        <f t="shared" ref="M241:M257" si="41">IFERROR(ROUND(((D241*0.6*$K$2)+(D241*0.4))*M$3/1.33, 0),0)</f>
        <v>0</v>
      </c>
      <c r="N241" s="17">
        <f t="shared" si="35"/>
        <v>0</v>
      </c>
      <c r="O241" s="17">
        <f t="shared" si="36"/>
        <v>0</v>
      </c>
      <c r="P241" s="17">
        <f t="shared" si="37"/>
        <v>0</v>
      </c>
      <c r="R241" s="6">
        <f t="shared" si="38"/>
        <v>0</v>
      </c>
      <c r="S241" s="6">
        <f t="shared" si="34"/>
        <v>0</v>
      </c>
    </row>
    <row r="242" spans="2:19" x14ac:dyDescent="0.5">
      <c r="B242" s="4" t="s">
        <v>79</v>
      </c>
      <c r="C242" s="4" t="s">
        <v>148</v>
      </c>
      <c r="D242" s="6">
        <v>12587</v>
      </c>
      <c r="E242" s="6">
        <v>1113.3768664348499</v>
      </c>
      <c r="F242" s="6">
        <v>760</v>
      </c>
      <c r="G242" s="6">
        <v>540</v>
      </c>
      <c r="H242" s="16"/>
      <c r="I242" s="15" t="s">
        <v>147</v>
      </c>
      <c r="J242" t="s">
        <v>60</v>
      </c>
      <c r="K242" s="12"/>
      <c r="M242" s="17">
        <f t="shared" si="41"/>
        <v>0</v>
      </c>
      <c r="N242" s="17">
        <f t="shared" si="35"/>
        <v>0</v>
      </c>
      <c r="O242" s="17">
        <f t="shared" si="36"/>
        <v>1710</v>
      </c>
      <c r="P242" s="17">
        <f t="shared" si="37"/>
        <v>810</v>
      </c>
      <c r="R242" s="6">
        <f t="shared" si="38"/>
        <v>2520</v>
      </c>
      <c r="S242" s="6">
        <f t="shared" si="34"/>
        <v>2772</v>
      </c>
    </row>
    <row r="243" spans="2:19" x14ac:dyDescent="0.5">
      <c r="B243" s="4" t="s">
        <v>79</v>
      </c>
      <c r="C243" s="4" t="s">
        <v>146</v>
      </c>
      <c r="D243" s="6">
        <v>23349</v>
      </c>
      <c r="E243" s="6">
        <v>1113.3768664348499</v>
      </c>
      <c r="F243" s="6">
        <v>760</v>
      </c>
      <c r="G243" s="6">
        <v>540</v>
      </c>
      <c r="H243" s="16"/>
      <c r="I243" s="15" t="s">
        <v>145</v>
      </c>
      <c r="J243" t="s">
        <v>60</v>
      </c>
      <c r="K243" s="12"/>
      <c r="M243" s="17">
        <f t="shared" si="41"/>
        <v>0</v>
      </c>
      <c r="N243" s="17">
        <f t="shared" si="35"/>
        <v>0</v>
      </c>
      <c r="O243" s="17">
        <f t="shared" si="36"/>
        <v>1710</v>
      </c>
      <c r="P243" s="17">
        <f t="shared" si="37"/>
        <v>810</v>
      </c>
      <c r="R243" s="6">
        <f t="shared" si="38"/>
        <v>2520</v>
      </c>
      <c r="S243" s="6">
        <f t="shared" si="34"/>
        <v>2772</v>
      </c>
    </row>
    <row r="244" spans="2:19" x14ac:dyDescent="0.5">
      <c r="B244" s="4" t="s">
        <v>79</v>
      </c>
      <c r="C244" s="4" t="s">
        <v>144</v>
      </c>
      <c r="D244" s="6">
        <v>17756</v>
      </c>
      <c r="E244" s="6">
        <v>1608</v>
      </c>
      <c r="F244" s="6">
        <v>840</v>
      </c>
      <c r="G244" s="6">
        <v>0</v>
      </c>
      <c r="H244" s="16"/>
      <c r="I244" s="15" t="s">
        <v>143</v>
      </c>
      <c r="J244" t="s">
        <v>60</v>
      </c>
      <c r="K244" s="12"/>
      <c r="M244" s="17">
        <f t="shared" si="41"/>
        <v>0</v>
      </c>
      <c r="N244" s="17">
        <f t="shared" si="35"/>
        <v>0</v>
      </c>
      <c r="O244" s="17">
        <f t="shared" si="36"/>
        <v>1890</v>
      </c>
      <c r="P244" s="17">
        <f t="shared" si="37"/>
        <v>0</v>
      </c>
      <c r="R244" s="6">
        <f t="shared" si="38"/>
        <v>1890</v>
      </c>
      <c r="S244" s="6">
        <f t="shared" si="34"/>
        <v>2079</v>
      </c>
    </row>
    <row r="245" spans="2:19" x14ac:dyDescent="0.5">
      <c r="B245" s="4" t="s">
        <v>79</v>
      </c>
      <c r="C245" s="4" t="s">
        <v>142</v>
      </c>
      <c r="D245" s="6">
        <v>0</v>
      </c>
      <c r="E245" s="6">
        <v>495</v>
      </c>
      <c r="F245" s="6">
        <v>0</v>
      </c>
      <c r="G245" s="6">
        <v>0</v>
      </c>
      <c r="H245" s="16"/>
      <c r="I245" s="15">
        <v>22858</v>
      </c>
      <c r="J245" t="s">
        <v>60</v>
      </c>
      <c r="K245" s="12"/>
      <c r="M245" s="17">
        <f t="shared" si="41"/>
        <v>0</v>
      </c>
      <c r="N245" s="17">
        <f t="shared" si="35"/>
        <v>0</v>
      </c>
      <c r="O245" s="17">
        <f t="shared" si="36"/>
        <v>0</v>
      </c>
      <c r="P245" s="17">
        <f t="shared" si="37"/>
        <v>0</v>
      </c>
      <c r="R245" s="6">
        <f t="shared" si="38"/>
        <v>0</v>
      </c>
      <c r="S245" s="6">
        <f t="shared" si="34"/>
        <v>0</v>
      </c>
    </row>
    <row r="246" spans="2:19" x14ac:dyDescent="0.5">
      <c r="B246" s="4" t="s">
        <v>79</v>
      </c>
      <c r="C246" s="4" t="s">
        <v>141</v>
      </c>
      <c r="D246" s="6">
        <v>15733</v>
      </c>
      <c r="E246" s="6">
        <v>4108</v>
      </c>
      <c r="F246" s="6">
        <v>920</v>
      </c>
      <c r="G246" s="6">
        <v>270</v>
      </c>
      <c r="H246" s="16"/>
      <c r="I246" s="15" t="s">
        <v>140</v>
      </c>
      <c r="J246" t="s">
        <v>60</v>
      </c>
      <c r="K246" s="12"/>
      <c r="M246" s="17">
        <f t="shared" si="41"/>
        <v>0</v>
      </c>
      <c r="N246" s="17">
        <f t="shared" si="35"/>
        <v>0</v>
      </c>
      <c r="O246" s="17">
        <f t="shared" si="36"/>
        <v>2070</v>
      </c>
      <c r="P246" s="17">
        <f t="shared" si="37"/>
        <v>405</v>
      </c>
      <c r="R246" s="6">
        <f t="shared" si="38"/>
        <v>2475</v>
      </c>
      <c r="S246" s="6">
        <f t="shared" si="34"/>
        <v>2723</v>
      </c>
    </row>
    <row r="247" spans="2:19" x14ac:dyDescent="0.5">
      <c r="B247" s="4" t="s">
        <v>79</v>
      </c>
      <c r="C247" s="4" t="s">
        <v>139</v>
      </c>
      <c r="D247" s="6">
        <v>14827</v>
      </c>
      <c r="E247" s="6">
        <v>1659.1428571428501</v>
      </c>
      <c r="F247" s="6">
        <v>1000</v>
      </c>
      <c r="G247" s="6">
        <v>0</v>
      </c>
      <c r="H247" s="16"/>
      <c r="I247" s="15" t="s">
        <v>138</v>
      </c>
      <c r="J247" t="s">
        <v>60</v>
      </c>
      <c r="K247" s="12"/>
      <c r="M247" s="17">
        <f t="shared" si="41"/>
        <v>0</v>
      </c>
      <c r="N247" s="17">
        <f t="shared" si="35"/>
        <v>0</v>
      </c>
      <c r="O247" s="17">
        <f t="shared" si="36"/>
        <v>2250</v>
      </c>
      <c r="P247" s="17">
        <f t="shared" si="37"/>
        <v>0</v>
      </c>
      <c r="R247" s="6">
        <f t="shared" si="38"/>
        <v>2250</v>
      </c>
      <c r="S247" s="6">
        <f t="shared" si="34"/>
        <v>2475</v>
      </c>
    </row>
    <row r="248" spans="2:19" x14ac:dyDescent="0.5">
      <c r="B248" s="4" t="s">
        <v>79</v>
      </c>
      <c r="C248" s="4" t="s">
        <v>137</v>
      </c>
      <c r="D248" s="6">
        <v>15844</v>
      </c>
      <c r="E248" s="6">
        <v>2427.5664687313101</v>
      </c>
      <c r="F248" s="6">
        <v>920</v>
      </c>
      <c r="G248" s="6">
        <v>0</v>
      </c>
      <c r="H248" s="16"/>
      <c r="I248" s="15" t="s">
        <v>136</v>
      </c>
      <c r="J248" t="s">
        <v>60</v>
      </c>
      <c r="K248" s="12"/>
      <c r="M248" s="17">
        <f t="shared" si="41"/>
        <v>0</v>
      </c>
      <c r="N248" s="17">
        <f t="shared" si="35"/>
        <v>0</v>
      </c>
      <c r="O248" s="17">
        <f t="shared" si="36"/>
        <v>2070</v>
      </c>
      <c r="P248" s="17">
        <f t="shared" si="37"/>
        <v>0</v>
      </c>
      <c r="R248" s="6">
        <f t="shared" si="38"/>
        <v>2070</v>
      </c>
      <c r="S248" s="6">
        <f t="shared" si="34"/>
        <v>2277</v>
      </c>
    </row>
    <row r="249" spans="2:19" x14ac:dyDescent="0.5">
      <c r="B249" s="4" t="s">
        <v>79</v>
      </c>
      <c r="C249" s="4" t="s">
        <v>135</v>
      </c>
      <c r="D249" s="6">
        <v>0</v>
      </c>
      <c r="E249" s="6">
        <v>379.825495750708</v>
      </c>
      <c r="F249" s="6">
        <v>0</v>
      </c>
      <c r="G249" s="6">
        <v>0</v>
      </c>
      <c r="H249" s="16"/>
      <c r="I249" s="15" t="s">
        <v>134</v>
      </c>
      <c r="J249" t="s">
        <v>60</v>
      </c>
      <c r="K249" s="12"/>
      <c r="M249" s="17">
        <f t="shared" si="41"/>
        <v>0</v>
      </c>
      <c r="N249" s="17">
        <f t="shared" si="35"/>
        <v>0</v>
      </c>
      <c r="O249" s="17">
        <f t="shared" si="36"/>
        <v>0</v>
      </c>
      <c r="P249" s="17">
        <f t="shared" si="37"/>
        <v>0</v>
      </c>
      <c r="R249" s="6">
        <f t="shared" si="38"/>
        <v>0</v>
      </c>
      <c r="S249" s="6">
        <f t="shared" si="34"/>
        <v>0</v>
      </c>
    </row>
    <row r="250" spans="2:19" x14ac:dyDescent="0.5">
      <c r="B250" s="4" t="s">
        <v>79</v>
      </c>
      <c r="C250" s="4" t="s">
        <v>133</v>
      </c>
      <c r="D250" s="6">
        <v>12540</v>
      </c>
      <c r="E250" s="6">
        <v>540</v>
      </c>
      <c r="F250" s="6">
        <v>0</v>
      </c>
      <c r="G250" s="6">
        <v>0</v>
      </c>
      <c r="H250" s="16"/>
      <c r="I250" s="15" t="s">
        <v>132</v>
      </c>
      <c r="J250" t="s">
        <v>60</v>
      </c>
      <c r="K250" s="12"/>
      <c r="M250" s="17">
        <f t="shared" si="41"/>
        <v>0</v>
      </c>
      <c r="N250" s="17">
        <f t="shared" si="35"/>
        <v>0</v>
      </c>
      <c r="O250" s="17">
        <f t="shared" si="36"/>
        <v>0</v>
      </c>
      <c r="P250" s="17">
        <f t="shared" si="37"/>
        <v>0</v>
      </c>
      <c r="R250" s="6">
        <f t="shared" si="38"/>
        <v>0</v>
      </c>
      <c r="S250" s="6">
        <f t="shared" si="34"/>
        <v>0</v>
      </c>
    </row>
    <row r="251" spans="2:19" x14ac:dyDescent="0.5">
      <c r="B251" s="4" t="s">
        <v>79</v>
      </c>
      <c r="C251" s="4" t="s">
        <v>131</v>
      </c>
      <c r="D251" s="6">
        <v>17756</v>
      </c>
      <c r="E251" s="6">
        <v>1300</v>
      </c>
      <c r="F251" s="6">
        <v>0</v>
      </c>
      <c r="G251" s="6">
        <v>0</v>
      </c>
      <c r="H251" s="16"/>
      <c r="I251" s="15" t="s">
        <v>130</v>
      </c>
      <c r="J251" t="s">
        <v>60</v>
      </c>
      <c r="K251" s="12"/>
      <c r="M251" s="17">
        <f t="shared" si="41"/>
        <v>0</v>
      </c>
      <c r="N251" s="17">
        <f t="shared" si="35"/>
        <v>0</v>
      </c>
      <c r="O251" s="17">
        <f t="shared" si="36"/>
        <v>0</v>
      </c>
      <c r="P251" s="17">
        <f t="shared" si="37"/>
        <v>0</v>
      </c>
      <c r="R251" s="6">
        <f t="shared" si="38"/>
        <v>0</v>
      </c>
      <c r="S251" s="6">
        <f t="shared" si="34"/>
        <v>0</v>
      </c>
    </row>
    <row r="252" spans="2:19" x14ac:dyDescent="0.5">
      <c r="B252" s="4" t="s">
        <v>79</v>
      </c>
      <c r="C252" s="4" t="s">
        <v>129</v>
      </c>
      <c r="D252" s="6">
        <v>20168.2638888888</v>
      </c>
      <c r="E252" s="6">
        <v>582.66895218002799</v>
      </c>
      <c r="F252" s="6">
        <v>0</v>
      </c>
      <c r="G252" s="6">
        <v>0</v>
      </c>
      <c r="H252" s="16"/>
      <c r="I252" s="15" t="s">
        <v>128</v>
      </c>
      <c r="J252" t="s">
        <v>60</v>
      </c>
      <c r="K252" s="12"/>
      <c r="M252" s="17">
        <f t="shared" si="41"/>
        <v>0</v>
      </c>
      <c r="N252" s="17">
        <f t="shared" si="35"/>
        <v>0</v>
      </c>
      <c r="O252" s="17">
        <f t="shared" si="36"/>
        <v>0</v>
      </c>
      <c r="P252" s="17">
        <f t="shared" si="37"/>
        <v>0</v>
      </c>
      <c r="R252" s="6">
        <f t="shared" si="38"/>
        <v>0</v>
      </c>
      <c r="S252" s="6">
        <f t="shared" si="34"/>
        <v>0</v>
      </c>
    </row>
    <row r="253" spans="2:19" x14ac:dyDescent="0.5">
      <c r="B253" s="4" t="s">
        <v>79</v>
      </c>
      <c r="C253" s="4" t="s">
        <v>127</v>
      </c>
      <c r="D253" s="6">
        <v>27451</v>
      </c>
      <c r="E253" s="6">
        <v>643.67617783676098</v>
      </c>
      <c r="F253" s="6">
        <v>0</v>
      </c>
      <c r="G253" s="6">
        <v>0</v>
      </c>
      <c r="H253" s="16"/>
      <c r="I253" s="15" t="s">
        <v>126</v>
      </c>
      <c r="J253" t="s">
        <v>60</v>
      </c>
      <c r="K253" s="12"/>
      <c r="M253" s="17">
        <f t="shared" si="41"/>
        <v>0</v>
      </c>
      <c r="N253" s="17">
        <f t="shared" si="35"/>
        <v>0</v>
      </c>
      <c r="O253" s="17">
        <f t="shared" si="36"/>
        <v>0</v>
      </c>
      <c r="P253" s="17">
        <f t="shared" si="37"/>
        <v>0</v>
      </c>
      <c r="R253" s="6">
        <f t="shared" si="38"/>
        <v>0</v>
      </c>
      <c r="S253" s="6">
        <f t="shared" si="34"/>
        <v>0</v>
      </c>
    </row>
    <row r="254" spans="2:19" x14ac:dyDescent="0.5">
      <c r="B254" s="4" t="s">
        <v>79</v>
      </c>
      <c r="C254" s="4" t="s">
        <v>125</v>
      </c>
      <c r="D254" s="6">
        <v>24101</v>
      </c>
      <c r="E254" s="6">
        <v>610</v>
      </c>
      <c r="F254" s="6">
        <v>280</v>
      </c>
      <c r="G254" s="6">
        <v>0</v>
      </c>
      <c r="H254" s="16"/>
      <c r="I254" s="15" t="s">
        <v>124</v>
      </c>
      <c r="J254" t="s">
        <v>60</v>
      </c>
      <c r="K254" s="12"/>
      <c r="M254" s="17">
        <f t="shared" si="41"/>
        <v>0</v>
      </c>
      <c r="N254" s="17">
        <f t="shared" si="35"/>
        <v>0</v>
      </c>
      <c r="O254" s="17">
        <f t="shared" si="36"/>
        <v>630</v>
      </c>
      <c r="P254" s="17">
        <f t="shared" si="37"/>
        <v>0</v>
      </c>
      <c r="R254" s="6">
        <f t="shared" si="38"/>
        <v>630</v>
      </c>
      <c r="S254" s="6">
        <f t="shared" si="34"/>
        <v>693</v>
      </c>
    </row>
    <row r="255" spans="2:19" x14ac:dyDescent="0.5">
      <c r="B255" s="4" t="s">
        <v>79</v>
      </c>
      <c r="C255" s="4" t="s">
        <v>123</v>
      </c>
      <c r="D255" s="6">
        <v>50428</v>
      </c>
      <c r="E255" s="6">
        <v>1175</v>
      </c>
      <c r="F255" s="6">
        <v>0</v>
      </c>
      <c r="G255" s="6">
        <v>0</v>
      </c>
      <c r="H255" s="16"/>
      <c r="I255" s="15" t="s">
        <v>122</v>
      </c>
      <c r="J255" t="s">
        <v>60</v>
      </c>
      <c r="K255" s="12"/>
      <c r="M255" s="17">
        <f t="shared" si="41"/>
        <v>0</v>
      </c>
      <c r="N255" s="17">
        <f t="shared" si="35"/>
        <v>0</v>
      </c>
      <c r="O255" s="17">
        <f t="shared" si="36"/>
        <v>0</v>
      </c>
      <c r="P255" s="17">
        <f t="shared" si="37"/>
        <v>0</v>
      </c>
      <c r="R255" s="6">
        <f t="shared" si="38"/>
        <v>0</v>
      </c>
      <c r="S255" s="6">
        <f t="shared" si="34"/>
        <v>0</v>
      </c>
    </row>
    <row r="256" spans="2:19" x14ac:dyDescent="0.5">
      <c r="B256" s="4" t="s">
        <v>79</v>
      </c>
      <c r="C256" s="4" t="s">
        <v>121</v>
      </c>
      <c r="D256" s="6">
        <v>36102</v>
      </c>
      <c r="E256" s="6">
        <v>743</v>
      </c>
      <c r="F256" s="6">
        <v>0</v>
      </c>
      <c r="G256" s="6">
        <v>0</v>
      </c>
      <c r="H256" s="16"/>
      <c r="I256" s="15" t="s">
        <v>120</v>
      </c>
      <c r="J256" t="s">
        <v>60</v>
      </c>
      <c r="K256" s="12"/>
      <c r="M256" s="17">
        <f t="shared" si="41"/>
        <v>0</v>
      </c>
      <c r="N256" s="17">
        <f t="shared" si="35"/>
        <v>0</v>
      </c>
      <c r="O256" s="17">
        <f t="shared" si="36"/>
        <v>0</v>
      </c>
      <c r="P256" s="17">
        <f t="shared" si="37"/>
        <v>0</v>
      </c>
      <c r="R256" s="6">
        <f t="shared" si="38"/>
        <v>0</v>
      </c>
      <c r="S256" s="6">
        <f t="shared" si="34"/>
        <v>0</v>
      </c>
    </row>
    <row r="257" spans="2:19" x14ac:dyDescent="0.5">
      <c r="B257" s="4" t="s">
        <v>79</v>
      </c>
      <c r="C257" s="4" t="s">
        <v>119</v>
      </c>
      <c r="D257" s="6">
        <v>29586</v>
      </c>
      <c r="E257" s="6">
        <v>337</v>
      </c>
      <c r="F257" s="6">
        <v>0</v>
      </c>
      <c r="G257" s="6">
        <v>0</v>
      </c>
      <c r="H257" s="16"/>
      <c r="I257" s="15">
        <v>63685</v>
      </c>
      <c r="J257" t="s">
        <v>60</v>
      </c>
      <c r="K257" s="12"/>
      <c r="M257" s="17">
        <f t="shared" si="41"/>
        <v>0</v>
      </c>
      <c r="N257" s="17">
        <f t="shared" si="35"/>
        <v>0</v>
      </c>
      <c r="O257" s="17">
        <f t="shared" si="36"/>
        <v>0</v>
      </c>
      <c r="P257" s="17">
        <f t="shared" si="37"/>
        <v>0</v>
      </c>
      <c r="R257" s="6">
        <f t="shared" si="38"/>
        <v>0</v>
      </c>
      <c r="S257" s="6">
        <f t="shared" si="34"/>
        <v>0</v>
      </c>
    </row>
    <row r="258" spans="2:19" x14ac:dyDescent="0.5">
      <c r="B258" s="4" t="s">
        <v>79</v>
      </c>
      <c r="C258" s="4" t="s">
        <v>118</v>
      </c>
      <c r="D258" s="6">
        <v>6816</v>
      </c>
      <c r="E258" s="6">
        <v>546.00525394045496</v>
      </c>
      <c r="F258" s="6">
        <v>360</v>
      </c>
      <c r="G258" s="6">
        <v>0</v>
      </c>
      <c r="H258" s="16"/>
      <c r="I258" s="15" t="s">
        <v>117</v>
      </c>
      <c r="J258" t="s">
        <v>60</v>
      </c>
      <c r="K258" s="12"/>
      <c r="M258" s="17">
        <f>IFERROR(ROUND(((D258*0.6*$K$2)+(D258*0.4))*M$3/1.82, 0),0)</f>
        <v>0</v>
      </c>
      <c r="N258" s="17">
        <f t="shared" si="35"/>
        <v>0</v>
      </c>
      <c r="O258" s="17">
        <f t="shared" si="36"/>
        <v>810</v>
      </c>
      <c r="P258" s="17">
        <f t="shared" si="37"/>
        <v>0</v>
      </c>
      <c r="R258" s="6">
        <f t="shared" si="38"/>
        <v>810</v>
      </c>
      <c r="S258" s="6">
        <f t="shared" si="34"/>
        <v>891</v>
      </c>
    </row>
    <row r="259" spans="2:19" x14ac:dyDescent="0.5">
      <c r="B259" s="4" t="s">
        <v>79</v>
      </c>
      <c r="C259" s="4" t="s">
        <v>116</v>
      </c>
      <c r="D259" s="6">
        <v>20843</v>
      </c>
      <c r="E259" s="6">
        <v>838</v>
      </c>
      <c r="F259" s="6">
        <v>0</v>
      </c>
      <c r="G259" s="6">
        <v>0</v>
      </c>
      <c r="H259" s="16"/>
      <c r="I259" s="15">
        <v>63655</v>
      </c>
      <c r="J259" t="s">
        <v>60</v>
      </c>
      <c r="K259" s="12"/>
      <c r="M259" s="17">
        <f>IFERROR(ROUND(((D259*0.6*$K$2)+(D259*0.4))*M$3/1.33, 0),0)</f>
        <v>0</v>
      </c>
      <c r="N259" s="17">
        <f t="shared" si="35"/>
        <v>0</v>
      </c>
      <c r="O259" s="17">
        <f t="shared" si="36"/>
        <v>0</v>
      </c>
      <c r="P259" s="17">
        <f t="shared" si="37"/>
        <v>0</v>
      </c>
      <c r="R259" s="6">
        <f t="shared" si="38"/>
        <v>0</v>
      </c>
      <c r="S259" s="6">
        <f t="shared" si="34"/>
        <v>0</v>
      </c>
    </row>
    <row r="260" spans="2:19" x14ac:dyDescent="0.5">
      <c r="B260" s="4" t="s">
        <v>79</v>
      </c>
      <c r="C260" s="4" t="s">
        <v>115</v>
      </c>
      <c r="D260" s="6">
        <v>14634</v>
      </c>
      <c r="E260" s="6">
        <v>1716</v>
      </c>
      <c r="F260" s="6">
        <v>920</v>
      </c>
      <c r="G260" s="6">
        <v>0</v>
      </c>
      <c r="H260" s="16"/>
      <c r="I260" s="15">
        <v>22857</v>
      </c>
      <c r="J260" t="s">
        <v>60</v>
      </c>
      <c r="K260" s="12"/>
      <c r="M260" s="17">
        <f t="shared" ref="M260:M278" si="42">IFERROR(ROUND(((D260*0.6*$K$2)+(D260*0.4))*M$3/1.33, 0),0)</f>
        <v>0</v>
      </c>
      <c r="N260" s="17">
        <f t="shared" si="35"/>
        <v>0</v>
      </c>
      <c r="O260" s="17">
        <f t="shared" si="36"/>
        <v>2070</v>
      </c>
      <c r="P260" s="17">
        <f t="shared" si="37"/>
        <v>0</v>
      </c>
      <c r="R260" s="6">
        <f t="shared" si="38"/>
        <v>2070</v>
      </c>
      <c r="S260" s="6">
        <f t="shared" si="34"/>
        <v>2277</v>
      </c>
    </row>
    <row r="261" spans="2:19" x14ac:dyDescent="0.5">
      <c r="B261" s="4" t="s">
        <v>79</v>
      </c>
      <c r="C261" s="4" t="s">
        <v>114</v>
      </c>
      <c r="D261" s="6">
        <v>29447</v>
      </c>
      <c r="E261" s="6">
        <v>2830.6960417620298</v>
      </c>
      <c r="F261" s="6">
        <v>1160</v>
      </c>
      <c r="G261" s="6">
        <v>0</v>
      </c>
      <c r="H261" s="16"/>
      <c r="I261" s="15" t="s">
        <v>113</v>
      </c>
      <c r="J261" t="s">
        <v>60</v>
      </c>
      <c r="K261" s="12"/>
      <c r="M261" s="17">
        <f t="shared" si="42"/>
        <v>0</v>
      </c>
      <c r="N261" s="17">
        <f t="shared" si="35"/>
        <v>0</v>
      </c>
      <c r="O261" s="17">
        <f t="shared" si="36"/>
        <v>2610</v>
      </c>
      <c r="P261" s="17">
        <f t="shared" si="37"/>
        <v>0</v>
      </c>
      <c r="R261" s="6">
        <f t="shared" si="38"/>
        <v>2610</v>
      </c>
      <c r="S261" s="6">
        <f t="shared" si="34"/>
        <v>2871</v>
      </c>
    </row>
    <row r="262" spans="2:19" x14ac:dyDescent="0.5">
      <c r="B262" s="4" t="s">
        <v>79</v>
      </c>
      <c r="C262" s="4" t="s">
        <v>110</v>
      </c>
      <c r="D262" s="6">
        <v>39106</v>
      </c>
      <c r="E262" s="6">
        <v>2830.6960417620298</v>
      </c>
      <c r="F262" s="6">
        <v>1160</v>
      </c>
      <c r="G262" s="6">
        <v>0</v>
      </c>
      <c r="H262" s="16"/>
      <c r="I262" s="15" t="s">
        <v>109</v>
      </c>
      <c r="J262" t="s">
        <v>60</v>
      </c>
      <c r="K262" s="12"/>
      <c r="M262" s="17">
        <f t="shared" si="42"/>
        <v>0</v>
      </c>
      <c r="N262" s="17">
        <f t="shared" si="35"/>
        <v>0</v>
      </c>
      <c r="O262" s="17">
        <f t="shared" si="36"/>
        <v>2610</v>
      </c>
      <c r="P262" s="17">
        <f t="shared" si="37"/>
        <v>0</v>
      </c>
      <c r="R262" s="6">
        <f t="shared" si="38"/>
        <v>2610</v>
      </c>
      <c r="S262" s="6">
        <f t="shared" si="34"/>
        <v>2871</v>
      </c>
    </row>
    <row r="263" spans="2:19" x14ac:dyDescent="0.5">
      <c r="B263" s="4" t="s">
        <v>79</v>
      </c>
      <c r="C263" s="4" t="s">
        <v>108</v>
      </c>
      <c r="D263" s="6">
        <v>56658</v>
      </c>
      <c r="E263" s="6">
        <v>2824.3043220168101</v>
      </c>
      <c r="F263" s="6">
        <v>1160</v>
      </c>
      <c r="G263" s="6">
        <v>0</v>
      </c>
      <c r="H263" s="16"/>
      <c r="I263" s="15" t="s">
        <v>107</v>
      </c>
      <c r="J263" t="s">
        <v>60</v>
      </c>
      <c r="K263" s="12"/>
      <c r="M263" s="17">
        <f t="shared" si="42"/>
        <v>0</v>
      </c>
      <c r="N263" s="17">
        <f t="shared" si="35"/>
        <v>0</v>
      </c>
      <c r="O263" s="17">
        <f t="shared" si="36"/>
        <v>2610</v>
      </c>
      <c r="P263" s="17">
        <f t="shared" si="37"/>
        <v>0</v>
      </c>
      <c r="R263" s="6">
        <f t="shared" si="38"/>
        <v>2610</v>
      </c>
      <c r="S263" s="6">
        <f t="shared" si="34"/>
        <v>2871</v>
      </c>
    </row>
    <row r="264" spans="2:19" x14ac:dyDescent="0.5">
      <c r="B264" s="4" t="s">
        <v>79</v>
      </c>
      <c r="C264" s="4" t="s">
        <v>106</v>
      </c>
      <c r="D264" s="6">
        <v>12979</v>
      </c>
      <c r="E264" s="6">
        <v>480</v>
      </c>
      <c r="F264" s="6">
        <v>600</v>
      </c>
      <c r="G264" s="6">
        <v>0</v>
      </c>
      <c r="H264" s="16"/>
      <c r="I264" s="15">
        <v>43647</v>
      </c>
      <c r="J264" t="s">
        <v>60</v>
      </c>
      <c r="K264" s="12"/>
      <c r="M264" s="17">
        <f t="shared" si="42"/>
        <v>0</v>
      </c>
      <c r="N264" s="17">
        <f t="shared" si="35"/>
        <v>0</v>
      </c>
      <c r="O264" s="17">
        <f t="shared" si="36"/>
        <v>1350</v>
      </c>
      <c r="P264" s="17">
        <f t="shared" si="37"/>
        <v>0</v>
      </c>
      <c r="R264" s="6">
        <f t="shared" si="38"/>
        <v>1350</v>
      </c>
      <c r="S264" s="6">
        <f t="shared" si="34"/>
        <v>1485</v>
      </c>
    </row>
    <row r="265" spans="2:19" x14ac:dyDescent="0.5">
      <c r="B265" s="4" t="s">
        <v>79</v>
      </c>
      <c r="C265" s="4" t="s">
        <v>105</v>
      </c>
      <c r="D265" s="6">
        <v>9774</v>
      </c>
      <c r="E265" s="6">
        <v>589.12187500000005</v>
      </c>
      <c r="F265" s="6">
        <v>0</v>
      </c>
      <c r="G265" s="6">
        <v>0</v>
      </c>
      <c r="H265" s="16"/>
      <c r="I265" s="15" t="s">
        <v>104</v>
      </c>
      <c r="J265" t="s">
        <v>60</v>
      </c>
      <c r="K265" s="12"/>
      <c r="M265" s="17">
        <f t="shared" si="42"/>
        <v>0</v>
      </c>
      <c r="N265" s="17">
        <f t="shared" si="35"/>
        <v>0</v>
      </c>
      <c r="O265" s="17">
        <f t="shared" si="36"/>
        <v>0</v>
      </c>
      <c r="P265" s="17">
        <f t="shared" si="37"/>
        <v>0</v>
      </c>
      <c r="R265" s="6">
        <f t="shared" si="38"/>
        <v>0</v>
      </c>
      <c r="S265" s="6">
        <f t="shared" si="34"/>
        <v>0</v>
      </c>
    </row>
    <row r="266" spans="2:19" x14ac:dyDescent="0.5">
      <c r="B266" s="4" t="s">
        <v>79</v>
      </c>
      <c r="C266" s="4" t="s">
        <v>103</v>
      </c>
      <c r="D266" s="6">
        <v>3084</v>
      </c>
      <c r="E266" s="6">
        <v>472.213114754098</v>
      </c>
      <c r="F266" s="6">
        <v>360</v>
      </c>
      <c r="G266" s="6">
        <v>300</v>
      </c>
      <c r="H266" s="16"/>
      <c r="I266" s="15" t="s">
        <v>102</v>
      </c>
      <c r="J266" t="s">
        <v>60</v>
      </c>
      <c r="K266" s="12"/>
      <c r="M266" s="17">
        <f t="shared" si="42"/>
        <v>0</v>
      </c>
      <c r="N266" s="17">
        <f t="shared" si="35"/>
        <v>0</v>
      </c>
      <c r="O266" s="17">
        <f t="shared" si="36"/>
        <v>810</v>
      </c>
      <c r="P266" s="17">
        <f t="shared" si="37"/>
        <v>450</v>
      </c>
      <c r="R266" s="6">
        <f t="shared" si="38"/>
        <v>1260</v>
      </c>
      <c r="S266" s="6">
        <f t="shared" si="34"/>
        <v>1386</v>
      </c>
    </row>
    <row r="267" spans="2:19" x14ac:dyDescent="0.5">
      <c r="B267" s="4" t="s">
        <v>79</v>
      </c>
      <c r="C267" s="4" t="s">
        <v>101</v>
      </c>
      <c r="D267" s="6">
        <v>9555</v>
      </c>
      <c r="E267" s="6">
        <v>1294</v>
      </c>
      <c r="F267" s="6">
        <v>760</v>
      </c>
      <c r="G267" s="6">
        <v>0</v>
      </c>
      <c r="H267" s="16"/>
      <c r="I267" s="15">
        <v>22849</v>
      </c>
      <c r="J267" t="s">
        <v>60</v>
      </c>
      <c r="K267" s="12"/>
      <c r="M267" s="17">
        <f t="shared" si="42"/>
        <v>0</v>
      </c>
      <c r="N267" s="17">
        <f t="shared" si="35"/>
        <v>0</v>
      </c>
      <c r="O267" s="17">
        <f t="shared" si="36"/>
        <v>1710</v>
      </c>
      <c r="P267" s="17">
        <f t="shared" si="37"/>
        <v>0</v>
      </c>
      <c r="R267" s="6">
        <f t="shared" si="38"/>
        <v>1710</v>
      </c>
      <c r="S267" s="6">
        <f t="shared" si="34"/>
        <v>1881</v>
      </c>
    </row>
    <row r="268" spans="2:19" x14ac:dyDescent="0.5">
      <c r="B268" s="4" t="s">
        <v>79</v>
      </c>
      <c r="C268" s="4" t="s">
        <v>100</v>
      </c>
      <c r="D268" s="6">
        <v>9126</v>
      </c>
      <c r="E268" s="6">
        <v>798.65065502183404</v>
      </c>
      <c r="F268" s="6">
        <v>840</v>
      </c>
      <c r="G268" s="6">
        <v>0</v>
      </c>
      <c r="H268" s="16"/>
      <c r="I268" s="15" t="s">
        <v>99</v>
      </c>
      <c r="J268" t="s">
        <v>60</v>
      </c>
      <c r="K268" s="12"/>
      <c r="M268" s="17">
        <f t="shared" si="42"/>
        <v>0</v>
      </c>
      <c r="N268" s="17">
        <f t="shared" si="35"/>
        <v>0</v>
      </c>
      <c r="O268" s="17">
        <f t="shared" si="36"/>
        <v>1890</v>
      </c>
      <c r="P268" s="17">
        <f t="shared" si="37"/>
        <v>0</v>
      </c>
      <c r="R268" s="6">
        <f t="shared" si="38"/>
        <v>1890</v>
      </c>
      <c r="S268" s="6">
        <f t="shared" si="34"/>
        <v>2079</v>
      </c>
    </row>
    <row r="269" spans="2:19" x14ac:dyDescent="0.5">
      <c r="B269" s="4" t="s">
        <v>79</v>
      </c>
      <c r="C269" s="4" t="s">
        <v>98</v>
      </c>
      <c r="D269" s="6">
        <v>12979</v>
      </c>
      <c r="E269" s="6">
        <v>886</v>
      </c>
      <c r="F269" s="6">
        <v>640</v>
      </c>
      <c r="G269" s="6">
        <v>0</v>
      </c>
      <c r="H269" s="16"/>
      <c r="I269" s="15">
        <v>63664</v>
      </c>
      <c r="J269" t="s">
        <v>60</v>
      </c>
      <c r="K269" s="12"/>
      <c r="M269" s="17">
        <f t="shared" si="42"/>
        <v>0</v>
      </c>
      <c r="N269" s="17">
        <f t="shared" si="35"/>
        <v>0</v>
      </c>
      <c r="O269" s="17">
        <f t="shared" si="36"/>
        <v>1440</v>
      </c>
      <c r="P269" s="17">
        <f t="shared" si="37"/>
        <v>0</v>
      </c>
      <c r="R269" s="6">
        <f t="shared" si="38"/>
        <v>1440</v>
      </c>
      <c r="S269" s="6">
        <f t="shared" si="34"/>
        <v>1584</v>
      </c>
    </row>
    <row r="270" spans="2:19" x14ac:dyDescent="0.5">
      <c r="B270" s="4" t="s">
        <v>79</v>
      </c>
      <c r="C270" s="4" t="s">
        <v>97</v>
      </c>
      <c r="D270" s="6">
        <v>18442.24852071</v>
      </c>
      <c r="E270" s="6">
        <v>883.11834319526599</v>
      </c>
      <c r="F270" s="6">
        <v>280</v>
      </c>
      <c r="G270" s="6">
        <v>0</v>
      </c>
      <c r="H270" s="16"/>
      <c r="I270" s="15" t="s">
        <v>96</v>
      </c>
      <c r="J270" t="s">
        <v>60</v>
      </c>
      <c r="K270" s="12"/>
      <c r="M270" s="17">
        <f t="shared" si="42"/>
        <v>0</v>
      </c>
      <c r="N270" s="17">
        <f t="shared" si="35"/>
        <v>0</v>
      </c>
      <c r="O270" s="17">
        <f t="shared" si="36"/>
        <v>630</v>
      </c>
      <c r="P270" s="17">
        <f t="shared" si="37"/>
        <v>0</v>
      </c>
      <c r="R270" s="6">
        <f t="shared" si="38"/>
        <v>630</v>
      </c>
      <c r="S270" s="6">
        <f t="shared" si="34"/>
        <v>693</v>
      </c>
    </row>
    <row r="271" spans="2:19" x14ac:dyDescent="0.5">
      <c r="B271" s="4" t="s">
        <v>79</v>
      </c>
      <c r="C271" s="4" t="s">
        <v>95</v>
      </c>
      <c r="D271" s="6">
        <v>28970</v>
      </c>
      <c r="E271" s="6">
        <v>3561.3073446327599</v>
      </c>
      <c r="F271" s="6">
        <v>1320</v>
      </c>
      <c r="G271" s="6">
        <v>0</v>
      </c>
      <c r="H271" s="16"/>
      <c r="I271" s="15" t="s">
        <v>94</v>
      </c>
      <c r="J271" t="s">
        <v>60</v>
      </c>
      <c r="K271" s="12"/>
      <c r="M271" s="17">
        <f t="shared" si="42"/>
        <v>0</v>
      </c>
      <c r="N271" s="17">
        <f t="shared" si="35"/>
        <v>0</v>
      </c>
      <c r="O271" s="17">
        <f t="shared" si="36"/>
        <v>2970</v>
      </c>
      <c r="P271" s="17">
        <f t="shared" si="37"/>
        <v>0</v>
      </c>
      <c r="R271" s="6">
        <f t="shared" si="38"/>
        <v>2970</v>
      </c>
      <c r="S271" s="6">
        <f t="shared" si="34"/>
        <v>3267</v>
      </c>
    </row>
    <row r="272" spans="2:19" x14ac:dyDescent="0.5">
      <c r="B272" s="4" t="s">
        <v>79</v>
      </c>
      <c r="C272" s="4" t="s">
        <v>93</v>
      </c>
      <c r="D272" s="6">
        <v>38844</v>
      </c>
      <c r="E272" s="6">
        <v>3561.3073446327599</v>
      </c>
      <c r="F272" s="6">
        <v>1320</v>
      </c>
      <c r="G272" s="6">
        <v>0</v>
      </c>
      <c r="H272" s="16"/>
      <c r="I272" s="15" t="s">
        <v>92</v>
      </c>
      <c r="J272" t="s">
        <v>60</v>
      </c>
      <c r="K272" s="12"/>
      <c r="M272" s="17">
        <f t="shared" si="42"/>
        <v>0</v>
      </c>
      <c r="N272" s="17">
        <f t="shared" si="35"/>
        <v>0</v>
      </c>
      <c r="O272" s="17">
        <f t="shared" si="36"/>
        <v>2970</v>
      </c>
      <c r="P272" s="17">
        <f t="shared" si="37"/>
        <v>0</v>
      </c>
      <c r="R272" s="6">
        <f t="shared" si="38"/>
        <v>2970</v>
      </c>
      <c r="S272" s="6">
        <f t="shared" si="34"/>
        <v>3267</v>
      </c>
    </row>
    <row r="273" spans="2:19" x14ac:dyDescent="0.5">
      <c r="B273" s="4" t="s">
        <v>79</v>
      </c>
      <c r="C273" s="4" t="s">
        <v>91</v>
      </c>
      <c r="D273" s="6">
        <v>53896</v>
      </c>
      <c r="E273" s="6">
        <v>3561.3073446327599</v>
      </c>
      <c r="F273" s="6">
        <v>1320</v>
      </c>
      <c r="G273" s="6">
        <v>0</v>
      </c>
      <c r="H273" s="16"/>
      <c r="I273" s="15" t="s">
        <v>90</v>
      </c>
      <c r="J273" t="s">
        <v>60</v>
      </c>
      <c r="K273" s="12"/>
      <c r="M273" s="17">
        <f t="shared" si="42"/>
        <v>0</v>
      </c>
      <c r="N273" s="17">
        <f t="shared" si="35"/>
        <v>0</v>
      </c>
      <c r="O273" s="17">
        <f t="shared" si="36"/>
        <v>2970</v>
      </c>
      <c r="P273" s="17">
        <f t="shared" si="37"/>
        <v>0</v>
      </c>
      <c r="R273" s="6">
        <f t="shared" si="38"/>
        <v>2970</v>
      </c>
      <c r="S273" s="6">
        <f t="shared" si="34"/>
        <v>3267</v>
      </c>
    </row>
    <row r="274" spans="2:19" x14ac:dyDescent="0.5">
      <c r="B274" s="4" t="s">
        <v>79</v>
      </c>
      <c r="C274" s="4" t="s">
        <v>89</v>
      </c>
      <c r="D274" s="6">
        <v>14827</v>
      </c>
      <c r="E274" s="6">
        <v>1886.53690497414</v>
      </c>
      <c r="F274" s="6">
        <v>1080</v>
      </c>
      <c r="G274" s="6">
        <v>0</v>
      </c>
      <c r="H274" s="16"/>
      <c r="I274" s="15" t="s">
        <v>88</v>
      </c>
      <c r="J274" t="s">
        <v>60</v>
      </c>
      <c r="K274" s="12"/>
      <c r="M274" s="17">
        <f t="shared" si="42"/>
        <v>0</v>
      </c>
      <c r="N274" s="17">
        <f t="shared" si="35"/>
        <v>0</v>
      </c>
      <c r="O274" s="17">
        <f t="shared" si="36"/>
        <v>2430</v>
      </c>
      <c r="P274" s="17">
        <f t="shared" si="37"/>
        <v>0</v>
      </c>
      <c r="R274" s="6">
        <f t="shared" si="38"/>
        <v>2430</v>
      </c>
      <c r="S274" s="6">
        <f t="shared" si="34"/>
        <v>2673</v>
      </c>
    </row>
    <row r="275" spans="2:19" x14ac:dyDescent="0.5">
      <c r="B275" s="4" t="s">
        <v>79</v>
      </c>
      <c r="C275" s="4" t="s">
        <v>87</v>
      </c>
      <c r="D275" s="6">
        <v>14632</v>
      </c>
      <c r="E275" s="6">
        <v>1886.53690497414</v>
      </c>
      <c r="F275" s="6">
        <v>1080</v>
      </c>
      <c r="G275" s="6">
        <v>0</v>
      </c>
      <c r="H275" s="16"/>
      <c r="I275" s="15" t="s">
        <v>86</v>
      </c>
      <c r="J275" t="s">
        <v>60</v>
      </c>
      <c r="K275" s="12"/>
      <c r="M275" s="17">
        <f t="shared" si="42"/>
        <v>0</v>
      </c>
      <c r="N275" s="17">
        <f t="shared" si="35"/>
        <v>0</v>
      </c>
      <c r="O275" s="17">
        <f t="shared" si="36"/>
        <v>2430</v>
      </c>
      <c r="P275" s="17">
        <f t="shared" si="37"/>
        <v>0</v>
      </c>
      <c r="R275" s="6">
        <f t="shared" si="38"/>
        <v>2430</v>
      </c>
      <c r="S275" s="6">
        <f t="shared" si="34"/>
        <v>2673</v>
      </c>
    </row>
    <row r="276" spans="2:19" x14ac:dyDescent="0.5">
      <c r="B276" s="4" t="s">
        <v>79</v>
      </c>
      <c r="C276" s="4" t="s">
        <v>85</v>
      </c>
      <c r="D276" s="6">
        <v>23388</v>
      </c>
      <c r="E276" s="6">
        <v>2046.3929519907999</v>
      </c>
      <c r="F276" s="6">
        <v>1080</v>
      </c>
      <c r="G276" s="6">
        <v>0</v>
      </c>
      <c r="H276" s="16"/>
      <c r="I276" s="15" t="s">
        <v>84</v>
      </c>
      <c r="J276" t="s">
        <v>60</v>
      </c>
      <c r="K276" s="12"/>
      <c r="M276" s="17">
        <f t="shared" si="42"/>
        <v>0</v>
      </c>
      <c r="N276" s="17">
        <f t="shared" si="35"/>
        <v>0</v>
      </c>
      <c r="O276" s="17">
        <f t="shared" si="36"/>
        <v>2430</v>
      </c>
      <c r="P276" s="17">
        <f t="shared" si="37"/>
        <v>0</v>
      </c>
      <c r="R276" s="6">
        <f t="shared" si="38"/>
        <v>2430</v>
      </c>
      <c r="S276" s="6">
        <f t="shared" si="34"/>
        <v>2673</v>
      </c>
    </row>
    <row r="277" spans="2:19" x14ac:dyDescent="0.5">
      <c r="B277" s="4" t="s">
        <v>79</v>
      </c>
      <c r="C277" s="4" t="s">
        <v>83</v>
      </c>
      <c r="D277" s="6">
        <v>23537</v>
      </c>
      <c r="E277" s="6">
        <v>2046.3929519907999</v>
      </c>
      <c r="F277" s="6">
        <v>1080</v>
      </c>
      <c r="G277" s="6">
        <v>0</v>
      </c>
      <c r="H277" s="16"/>
      <c r="I277" s="15" t="s">
        <v>82</v>
      </c>
      <c r="J277" t="s">
        <v>60</v>
      </c>
      <c r="K277" s="12"/>
      <c r="M277" s="17">
        <f t="shared" si="42"/>
        <v>0</v>
      </c>
      <c r="N277" s="17">
        <f t="shared" si="35"/>
        <v>0</v>
      </c>
      <c r="O277" s="17">
        <f t="shared" si="36"/>
        <v>2430</v>
      </c>
      <c r="P277" s="17">
        <f t="shared" si="37"/>
        <v>0</v>
      </c>
      <c r="R277" s="6">
        <f t="shared" si="38"/>
        <v>2430</v>
      </c>
      <c r="S277" s="6">
        <f t="shared" si="34"/>
        <v>2673</v>
      </c>
    </row>
    <row r="278" spans="2:19" x14ac:dyDescent="0.5">
      <c r="B278" s="4" t="s">
        <v>79</v>
      </c>
      <c r="C278" s="4" t="s">
        <v>81</v>
      </c>
      <c r="D278" s="6">
        <v>42405</v>
      </c>
      <c r="E278" s="6">
        <v>2046.3929519907999</v>
      </c>
      <c r="F278" s="6">
        <v>1080</v>
      </c>
      <c r="G278" s="6">
        <v>0</v>
      </c>
      <c r="H278" s="16"/>
      <c r="I278" s="15" t="s">
        <v>80</v>
      </c>
      <c r="J278" t="s">
        <v>60</v>
      </c>
      <c r="K278" s="12"/>
      <c r="M278" s="17">
        <f t="shared" si="42"/>
        <v>0</v>
      </c>
      <c r="N278" s="17">
        <f t="shared" si="35"/>
        <v>0</v>
      </c>
      <c r="O278" s="17">
        <f t="shared" si="36"/>
        <v>2430</v>
      </c>
      <c r="P278" s="17">
        <f t="shared" si="37"/>
        <v>0</v>
      </c>
      <c r="R278" s="6">
        <f t="shared" si="38"/>
        <v>2430</v>
      </c>
      <c r="S278" s="6">
        <f t="shared" ref="S278:S279" si="43">ROUND(R278*0.1, 0)+R278</f>
        <v>2673</v>
      </c>
    </row>
    <row r="279" spans="2:19" x14ac:dyDescent="0.5">
      <c r="B279" s="4" t="s">
        <v>79</v>
      </c>
      <c r="C279" s="4" t="s">
        <v>78</v>
      </c>
      <c r="D279" s="6">
        <v>6347</v>
      </c>
      <c r="E279" s="6">
        <v>842</v>
      </c>
      <c r="F279" s="6">
        <v>720</v>
      </c>
      <c r="G279" s="6">
        <v>0</v>
      </c>
      <c r="H279" s="16"/>
      <c r="I279" s="15">
        <v>62230</v>
      </c>
      <c r="J279" t="s">
        <v>60</v>
      </c>
      <c r="K279" s="12"/>
      <c r="M279" s="17">
        <f>IFERROR(ROUND(((D279*0.6*$K$2)+(D279*0.4))*M$3/1.82, 0),0)</f>
        <v>0</v>
      </c>
      <c r="N279" s="17">
        <f t="shared" si="35"/>
        <v>0</v>
      </c>
      <c r="O279" s="17">
        <f t="shared" si="36"/>
        <v>1620</v>
      </c>
      <c r="P279" s="17">
        <f t="shared" si="37"/>
        <v>0</v>
      </c>
      <c r="R279" s="6">
        <f t="shared" ref="R279" si="44">SUM(M279:P279)</f>
        <v>1620</v>
      </c>
      <c r="S279" s="6">
        <f t="shared" si="43"/>
        <v>1782</v>
      </c>
    </row>
  </sheetData>
  <sheetProtection algorithmName="SHA-512" hashValue="ZGpahlwyLUpNE8WZjc+GjRgxeoc9MxB3PSt2Nq/cUVOjkbF13rRHLrb+eVV3rRqOGhpcK6MHbrXGSAjaUzyOoQ==" saltValue="PRmwoOzfZ30nAoCw/0c13A==" spinCount="100000" sheet="1" objects="1" scenarios="1"/>
  <dataValidations count="2">
    <dataValidation type="list" allowBlank="1" showInputMessage="1" showErrorMessage="1" sqref="I2" xr:uid="{A540BB61-DA4B-BE46-BDB0-A44C66B9DA6C}">
      <formula1>FacNames</formula1>
    </dataValidation>
    <dataValidation type="list" allowBlank="1" showInputMessage="1" showErrorMessage="1" sqref="I3" xr:uid="{08C72D2D-AAB0-BE4A-BC52-6543123F827C}">
      <formula1>PhysNames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44"/>
  <sheetViews>
    <sheetView showGridLines="0" workbookViewId="0">
      <pane ySplit="5" topLeftCell="A6" activePane="bottomLeft" state="frozen"/>
      <selection pane="bottomLeft" activeCell="B5" sqref="B5"/>
    </sheetView>
  </sheetViews>
  <sheetFormatPr defaultColWidth="11" defaultRowHeight="15.75" x14ac:dyDescent="0.5"/>
  <cols>
    <col min="1" max="1" width="3.3125" customWidth="1"/>
    <col min="2" max="2" width="35.1875" bestFit="1" customWidth="1"/>
    <col min="3" max="3" width="57.3125" bestFit="1" customWidth="1"/>
    <col min="4" max="7" width="22" hidden="1" customWidth="1"/>
    <col min="8" max="8" width="3.6875" customWidth="1"/>
    <col min="9" max="9" width="25.8125" customWidth="1"/>
    <col min="10" max="10" width="2.5" customWidth="1"/>
    <col min="11" max="11" width="19.6875" customWidth="1"/>
    <col min="12" max="12" width="2.5" customWidth="1"/>
    <col min="13" max="16" width="16.1875" customWidth="1"/>
    <col min="17" max="17" width="2.5" customWidth="1"/>
    <col min="18" max="18" width="16.6875" customWidth="1"/>
    <col min="19" max="19" width="21" bestFit="1" customWidth="1"/>
  </cols>
  <sheetData>
    <row r="2" spans="2:19" x14ac:dyDescent="0.5">
      <c r="H2" s="11" t="s">
        <v>1101</v>
      </c>
      <c r="I2" s="12" t="s">
        <v>1044</v>
      </c>
      <c r="K2" s="5" t="str">
        <f>IFERROR(VLOOKUP(I2, FacLookup, 2, 0), "-")</f>
        <v>Facility Mod</v>
      </c>
      <c r="M2" s="3" t="s">
        <v>548</v>
      </c>
      <c r="N2" s="3" t="s">
        <v>549</v>
      </c>
      <c r="O2" s="3" t="s">
        <v>550</v>
      </c>
      <c r="P2" s="3" t="s">
        <v>551</v>
      </c>
    </row>
    <row r="3" spans="2:19" x14ac:dyDescent="0.5">
      <c r="H3" s="11" t="s">
        <v>1102</v>
      </c>
      <c r="I3" s="12" t="s">
        <v>1044</v>
      </c>
      <c r="K3" s="5" t="str">
        <f>IFERROR(VLOOKUP(I3, PhysLookup, 2, 0), "-")</f>
        <v>Physician Mod</v>
      </c>
      <c r="M3" s="13">
        <v>2</v>
      </c>
      <c r="N3" s="13">
        <v>1.5</v>
      </c>
      <c r="O3" s="14">
        <v>0</v>
      </c>
      <c r="P3" s="13">
        <v>0</v>
      </c>
    </row>
    <row r="4" spans="2:19" x14ac:dyDescent="0.5">
      <c r="J4" t="s">
        <v>60</v>
      </c>
    </row>
    <row r="5" spans="2:19" x14ac:dyDescent="0.5">
      <c r="B5" s="2" t="s">
        <v>544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/>
      <c r="I5" s="2" t="s">
        <v>545</v>
      </c>
      <c r="J5" t="s">
        <v>60</v>
      </c>
      <c r="K5" s="2" t="s">
        <v>1103</v>
      </c>
      <c r="M5" s="2" t="s">
        <v>554</v>
      </c>
      <c r="N5" s="2" t="s">
        <v>555</v>
      </c>
      <c r="O5" s="2" t="s">
        <v>556</v>
      </c>
      <c r="P5" s="2" t="s">
        <v>557</v>
      </c>
      <c r="R5" s="2" t="s">
        <v>552</v>
      </c>
      <c r="S5" s="2" t="s">
        <v>553</v>
      </c>
    </row>
    <row r="6" spans="2:19" x14ac:dyDescent="0.5">
      <c r="B6" s="4" t="s">
        <v>5</v>
      </c>
      <c r="C6" s="4" t="s">
        <v>6</v>
      </c>
      <c r="D6" s="6">
        <v>87</v>
      </c>
      <c r="E6" s="6">
        <v>8.9928714635776306</v>
      </c>
      <c r="F6" s="6">
        <v>0</v>
      </c>
      <c r="G6" s="6">
        <v>0</v>
      </c>
      <c r="H6" s="16"/>
      <c r="I6" s="15" t="s">
        <v>7</v>
      </c>
      <c r="J6" t="s">
        <v>60</v>
      </c>
      <c r="K6" s="12"/>
      <c r="M6" s="17">
        <f>IFERROR(ROUND(((D6*0.6*$K$2)+(D6*0.4))*M$3, 0),0)</f>
        <v>0</v>
      </c>
      <c r="N6" s="17">
        <f>IFERROR(ROUND(E6*$K$3*N$3, 0), 0)</f>
        <v>0</v>
      </c>
      <c r="O6" s="17">
        <f t="shared" ref="O6:O44" si="0">ROUND((F6/40)*O$3, 0)</f>
        <v>0</v>
      </c>
      <c r="P6" s="17">
        <f t="shared" ref="P6:P44" si="1">ROUND(G6*P$3, 0)</f>
        <v>0</v>
      </c>
      <c r="R6" s="6">
        <f>SUM(M6:P6)</f>
        <v>0</v>
      </c>
      <c r="S6" s="6">
        <f>ROUND(R6*0.1, 0)+R6</f>
        <v>0</v>
      </c>
    </row>
    <row r="7" spans="2:19" x14ac:dyDescent="0.5">
      <c r="B7" s="4" t="s">
        <v>5</v>
      </c>
      <c r="C7" s="4" t="s">
        <v>8</v>
      </c>
      <c r="D7" s="6">
        <v>105</v>
      </c>
      <c r="E7" s="6">
        <v>9.2375443467530403</v>
      </c>
      <c r="F7" s="6">
        <v>0</v>
      </c>
      <c r="G7" s="6">
        <v>0</v>
      </c>
      <c r="H7" s="16"/>
      <c r="I7" s="15" t="s">
        <v>9</v>
      </c>
      <c r="J7" t="s">
        <v>60</v>
      </c>
      <c r="K7" s="12"/>
      <c r="M7" s="17">
        <f t="shared" ref="M7:M44" si="2">IFERROR(ROUND(((D7*0.6*$K$2)+(D7*0.4))*M$3, 0),0)</f>
        <v>0</v>
      </c>
      <c r="N7" s="17">
        <f t="shared" ref="N7:N44" si="3">IFERROR(ROUND(E7*$K$3*N$3, 0), 0)</f>
        <v>0</v>
      </c>
      <c r="O7" s="17">
        <f t="shared" si="0"/>
        <v>0</v>
      </c>
      <c r="P7" s="17">
        <f t="shared" si="1"/>
        <v>0</v>
      </c>
      <c r="R7" s="6">
        <f t="shared" ref="R7:R44" si="4">SUM(M7:P7)</f>
        <v>0</v>
      </c>
      <c r="S7" s="6">
        <f t="shared" ref="S7:S44" si="5">ROUND(R7*0.1, 0)+R7</f>
        <v>0</v>
      </c>
    </row>
    <row r="8" spans="2:19" x14ac:dyDescent="0.5">
      <c r="B8" s="4" t="s">
        <v>5</v>
      </c>
      <c r="C8" s="4" t="s">
        <v>10</v>
      </c>
      <c r="D8" s="6">
        <v>105</v>
      </c>
      <c r="E8" s="6">
        <v>20.181856899488899</v>
      </c>
      <c r="F8" s="6">
        <v>0</v>
      </c>
      <c r="G8" s="6">
        <v>0</v>
      </c>
      <c r="H8" s="16"/>
      <c r="I8" s="15" t="s">
        <v>11</v>
      </c>
      <c r="J8" t="s">
        <v>60</v>
      </c>
      <c r="K8" s="12"/>
      <c r="M8" s="17">
        <f t="shared" si="2"/>
        <v>0</v>
      </c>
      <c r="N8" s="17">
        <f t="shared" si="3"/>
        <v>0</v>
      </c>
      <c r="O8" s="17">
        <f t="shared" si="0"/>
        <v>0</v>
      </c>
      <c r="P8" s="17">
        <f t="shared" si="1"/>
        <v>0</v>
      </c>
      <c r="R8" s="6">
        <f t="shared" si="4"/>
        <v>0</v>
      </c>
      <c r="S8" s="6">
        <f t="shared" si="5"/>
        <v>0</v>
      </c>
    </row>
    <row r="9" spans="2:19" x14ac:dyDescent="0.5">
      <c r="B9" s="4" t="s">
        <v>5</v>
      </c>
      <c r="C9" s="4" t="s">
        <v>12</v>
      </c>
      <c r="D9" s="6">
        <v>190.82676968373201</v>
      </c>
      <c r="E9" s="6">
        <v>83.637855885154494</v>
      </c>
      <c r="F9" s="6">
        <v>0</v>
      </c>
      <c r="G9" s="6">
        <v>0</v>
      </c>
      <c r="H9" s="16"/>
      <c r="I9" s="15" t="s">
        <v>13</v>
      </c>
      <c r="J9" t="s">
        <v>60</v>
      </c>
      <c r="K9" s="12"/>
      <c r="M9" s="17">
        <f t="shared" si="2"/>
        <v>0</v>
      </c>
      <c r="N9" s="17">
        <f t="shared" si="3"/>
        <v>0</v>
      </c>
      <c r="O9" s="17">
        <f t="shared" si="0"/>
        <v>0</v>
      </c>
      <c r="P9" s="17">
        <f t="shared" si="1"/>
        <v>0</v>
      </c>
      <c r="R9" s="6">
        <f t="shared" si="4"/>
        <v>0</v>
      </c>
      <c r="S9" s="6">
        <f t="shared" si="5"/>
        <v>0</v>
      </c>
    </row>
    <row r="10" spans="2:19" x14ac:dyDescent="0.5">
      <c r="B10" s="4" t="s">
        <v>5</v>
      </c>
      <c r="C10" s="4" t="s">
        <v>14</v>
      </c>
      <c r="D10" s="6">
        <v>87</v>
      </c>
      <c r="E10" s="6">
        <v>44</v>
      </c>
      <c r="F10" s="6">
        <v>0</v>
      </c>
      <c r="G10" s="6">
        <v>0</v>
      </c>
      <c r="H10" s="16"/>
      <c r="I10" s="15">
        <v>76380</v>
      </c>
      <c r="J10" t="s">
        <v>60</v>
      </c>
      <c r="K10" s="12"/>
      <c r="M10" s="17">
        <f t="shared" si="2"/>
        <v>0</v>
      </c>
      <c r="N10" s="17">
        <f t="shared" si="3"/>
        <v>0</v>
      </c>
      <c r="O10" s="17">
        <f t="shared" si="0"/>
        <v>0</v>
      </c>
      <c r="P10" s="17">
        <f t="shared" si="1"/>
        <v>0</v>
      </c>
      <c r="R10" s="6">
        <f t="shared" si="4"/>
        <v>0</v>
      </c>
      <c r="S10" s="6">
        <f t="shared" si="5"/>
        <v>0</v>
      </c>
    </row>
    <row r="11" spans="2:19" x14ac:dyDescent="0.5">
      <c r="B11" s="4" t="s">
        <v>5</v>
      </c>
      <c r="C11" s="4" t="s">
        <v>15</v>
      </c>
      <c r="D11" s="6">
        <v>366</v>
      </c>
      <c r="E11" s="6">
        <v>83</v>
      </c>
      <c r="F11" s="6">
        <v>0</v>
      </c>
      <c r="G11" s="6">
        <v>0</v>
      </c>
      <c r="H11" s="16"/>
      <c r="I11" s="15">
        <v>74177</v>
      </c>
      <c r="J11" t="s">
        <v>60</v>
      </c>
      <c r="K11" s="12"/>
      <c r="M11" s="17">
        <f t="shared" si="2"/>
        <v>0</v>
      </c>
      <c r="N11" s="17">
        <f t="shared" si="3"/>
        <v>0</v>
      </c>
      <c r="O11" s="17">
        <f t="shared" si="0"/>
        <v>0</v>
      </c>
      <c r="P11" s="17">
        <f t="shared" si="1"/>
        <v>0</v>
      </c>
      <c r="R11" s="6">
        <f t="shared" si="4"/>
        <v>0</v>
      </c>
      <c r="S11" s="6">
        <f t="shared" si="5"/>
        <v>0</v>
      </c>
    </row>
    <row r="12" spans="2:19" x14ac:dyDescent="0.5">
      <c r="B12" s="4" t="s">
        <v>5</v>
      </c>
      <c r="C12" s="4" t="s">
        <v>16</v>
      </c>
      <c r="D12" s="6">
        <v>366</v>
      </c>
      <c r="E12" s="6">
        <v>92</v>
      </c>
      <c r="F12" s="6">
        <v>0</v>
      </c>
      <c r="G12" s="6">
        <v>0</v>
      </c>
      <c r="H12" s="16"/>
      <c r="I12" s="15">
        <v>74178</v>
      </c>
      <c r="J12" t="s">
        <v>60</v>
      </c>
      <c r="K12" s="12"/>
      <c r="M12" s="17">
        <f t="shared" si="2"/>
        <v>0</v>
      </c>
      <c r="N12" s="17">
        <f t="shared" si="3"/>
        <v>0</v>
      </c>
      <c r="O12" s="17">
        <f t="shared" si="0"/>
        <v>0</v>
      </c>
      <c r="P12" s="17">
        <f t="shared" si="1"/>
        <v>0</v>
      </c>
      <c r="R12" s="6">
        <f t="shared" si="4"/>
        <v>0</v>
      </c>
      <c r="S12" s="6">
        <f t="shared" si="5"/>
        <v>0</v>
      </c>
    </row>
    <row r="13" spans="2:19" x14ac:dyDescent="0.5">
      <c r="B13" s="4" t="s">
        <v>5</v>
      </c>
      <c r="C13" s="4" t="s">
        <v>17</v>
      </c>
      <c r="D13" s="6">
        <v>233</v>
      </c>
      <c r="E13" s="6">
        <v>80</v>
      </c>
      <c r="F13" s="6">
        <v>0</v>
      </c>
      <c r="G13" s="6">
        <v>0</v>
      </c>
      <c r="H13" s="16"/>
      <c r="I13" s="15">
        <v>74176</v>
      </c>
      <c r="J13" t="s">
        <v>60</v>
      </c>
      <c r="K13" s="12"/>
      <c r="M13" s="17">
        <f t="shared" si="2"/>
        <v>0</v>
      </c>
      <c r="N13" s="17">
        <f t="shared" si="3"/>
        <v>0</v>
      </c>
      <c r="O13" s="17">
        <f t="shared" si="0"/>
        <v>0</v>
      </c>
      <c r="P13" s="17">
        <f t="shared" si="1"/>
        <v>0</v>
      </c>
      <c r="R13" s="6">
        <f t="shared" si="4"/>
        <v>0</v>
      </c>
      <c r="S13" s="6">
        <f t="shared" si="5"/>
        <v>0</v>
      </c>
    </row>
    <row r="14" spans="2:19" x14ac:dyDescent="0.5">
      <c r="B14" s="4" t="s">
        <v>5</v>
      </c>
      <c r="C14" s="4" t="s">
        <v>18</v>
      </c>
      <c r="D14" s="6">
        <v>183.67036945977901</v>
      </c>
      <c r="E14" s="6">
        <v>55.825015086833098</v>
      </c>
      <c r="F14" s="6">
        <v>0</v>
      </c>
      <c r="G14" s="6">
        <v>0</v>
      </c>
      <c r="H14" s="16"/>
      <c r="I14" s="15" t="s">
        <v>19</v>
      </c>
      <c r="J14" t="s">
        <v>60</v>
      </c>
      <c r="K14" s="12"/>
      <c r="M14" s="17">
        <f t="shared" si="2"/>
        <v>0</v>
      </c>
      <c r="N14" s="17">
        <f t="shared" si="3"/>
        <v>0</v>
      </c>
      <c r="O14" s="17">
        <f t="shared" si="0"/>
        <v>0</v>
      </c>
      <c r="P14" s="17">
        <f t="shared" si="1"/>
        <v>0</v>
      </c>
      <c r="R14" s="6">
        <f t="shared" si="4"/>
        <v>0</v>
      </c>
      <c r="S14" s="6">
        <f t="shared" si="5"/>
        <v>0</v>
      </c>
    </row>
    <row r="15" spans="2:19" x14ac:dyDescent="0.5">
      <c r="B15" s="4" t="s">
        <v>5</v>
      </c>
      <c r="C15" s="4" t="s">
        <v>20</v>
      </c>
      <c r="D15" s="6">
        <v>175</v>
      </c>
      <c r="E15" s="6">
        <v>62.592047468598203</v>
      </c>
      <c r="F15" s="6">
        <v>0</v>
      </c>
      <c r="G15" s="6">
        <v>0</v>
      </c>
      <c r="H15" s="16"/>
      <c r="I15" s="15" t="s">
        <v>21</v>
      </c>
      <c r="J15" t="s">
        <v>60</v>
      </c>
      <c r="K15" s="12"/>
      <c r="M15" s="17">
        <f t="shared" si="2"/>
        <v>0</v>
      </c>
      <c r="N15" s="17">
        <f t="shared" si="3"/>
        <v>0</v>
      </c>
      <c r="O15" s="17">
        <f t="shared" si="0"/>
        <v>0</v>
      </c>
      <c r="P15" s="17">
        <f t="shared" si="1"/>
        <v>0</v>
      </c>
      <c r="R15" s="6">
        <f t="shared" si="4"/>
        <v>0</v>
      </c>
      <c r="S15" s="6">
        <f t="shared" si="5"/>
        <v>0</v>
      </c>
    </row>
    <row r="16" spans="2:19" x14ac:dyDescent="0.5">
      <c r="B16" s="4" t="s">
        <v>5</v>
      </c>
      <c r="C16" s="4" t="s">
        <v>22</v>
      </c>
      <c r="D16" s="6">
        <v>105</v>
      </c>
      <c r="E16" s="6">
        <v>42.695452898836002</v>
      </c>
      <c r="F16" s="6">
        <v>0</v>
      </c>
      <c r="G16" s="6">
        <v>0</v>
      </c>
      <c r="H16" s="16"/>
      <c r="I16" s="15" t="s">
        <v>23</v>
      </c>
      <c r="J16" t="s">
        <v>60</v>
      </c>
      <c r="K16" s="12"/>
      <c r="M16" s="17">
        <f t="shared" si="2"/>
        <v>0</v>
      </c>
      <c r="N16" s="17">
        <f t="shared" si="3"/>
        <v>0</v>
      </c>
      <c r="O16" s="17">
        <f t="shared" si="0"/>
        <v>0</v>
      </c>
      <c r="P16" s="17">
        <f t="shared" si="1"/>
        <v>0</v>
      </c>
      <c r="R16" s="6">
        <f t="shared" si="4"/>
        <v>0</v>
      </c>
      <c r="S16" s="6">
        <f t="shared" si="5"/>
        <v>0</v>
      </c>
    </row>
    <row r="17" spans="2:19" x14ac:dyDescent="0.5">
      <c r="B17" s="4" t="s">
        <v>5</v>
      </c>
      <c r="C17" s="4" t="s">
        <v>24</v>
      </c>
      <c r="D17" s="6">
        <v>616.21414199482604</v>
      </c>
      <c r="E17" s="6">
        <v>160.633647582121</v>
      </c>
      <c r="F17" s="6">
        <v>0</v>
      </c>
      <c r="G17" s="6">
        <v>0</v>
      </c>
      <c r="H17" s="16"/>
      <c r="I17" s="15" t="s">
        <v>25</v>
      </c>
      <c r="J17" t="s">
        <v>60</v>
      </c>
      <c r="K17" s="12"/>
      <c r="M17" s="17">
        <f t="shared" si="2"/>
        <v>0</v>
      </c>
      <c r="N17" s="17">
        <f t="shared" si="3"/>
        <v>0</v>
      </c>
      <c r="O17" s="17">
        <f t="shared" si="0"/>
        <v>0</v>
      </c>
      <c r="P17" s="17">
        <f t="shared" si="1"/>
        <v>0</v>
      </c>
      <c r="R17" s="6">
        <f t="shared" si="4"/>
        <v>0</v>
      </c>
      <c r="S17" s="6">
        <f t="shared" si="5"/>
        <v>0</v>
      </c>
    </row>
    <row r="18" spans="2:19" x14ac:dyDescent="0.5">
      <c r="B18" s="4" t="s">
        <v>5</v>
      </c>
      <c r="C18" s="4" t="s">
        <v>26</v>
      </c>
      <c r="D18" s="6">
        <v>233</v>
      </c>
      <c r="E18" s="6">
        <v>12</v>
      </c>
      <c r="F18" s="6">
        <v>0</v>
      </c>
      <c r="G18" s="6">
        <v>0</v>
      </c>
      <c r="H18" s="16"/>
      <c r="I18" s="15" t="s">
        <v>27</v>
      </c>
      <c r="J18" t="s">
        <v>60</v>
      </c>
      <c r="K18" s="12"/>
      <c r="M18" s="17">
        <f t="shared" si="2"/>
        <v>0</v>
      </c>
      <c r="N18" s="17">
        <f t="shared" si="3"/>
        <v>0</v>
      </c>
      <c r="O18" s="17">
        <f t="shared" si="0"/>
        <v>0</v>
      </c>
      <c r="P18" s="17">
        <f t="shared" si="1"/>
        <v>0</v>
      </c>
      <c r="R18" s="6">
        <f t="shared" si="4"/>
        <v>0</v>
      </c>
      <c r="S18" s="6">
        <f t="shared" si="5"/>
        <v>0</v>
      </c>
    </row>
    <row r="19" spans="2:19" x14ac:dyDescent="0.5">
      <c r="B19" s="4" t="s">
        <v>5</v>
      </c>
      <c r="C19" s="4" t="s">
        <v>28</v>
      </c>
      <c r="D19" s="6">
        <v>87.004512306289797</v>
      </c>
      <c r="E19" s="6">
        <v>9.4200577332117899</v>
      </c>
      <c r="F19" s="6">
        <v>0</v>
      </c>
      <c r="G19" s="6">
        <v>0</v>
      </c>
      <c r="H19" s="16"/>
      <c r="I19" s="15" t="s">
        <v>29</v>
      </c>
      <c r="J19" t="s">
        <v>60</v>
      </c>
      <c r="K19" s="12"/>
      <c r="M19" s="17">
        <f t="shared" si="2"/>
        <v>0</v>
      </c>
      <c r="N19" s="17">
        <f t="shared" si="3"/>
        <v>0</v>
      </c>
      <c r="O19" s="17">
        <f t="shared" si="0"/>
        <v>0</v>
      </c>
      <c r="P19" s="17">
        <f t="shared" si="1"/>
        <v>0</v>
      </c>
      <c r="R19" s="6">
        <f t="shared" si="4"/>
        <v>0</v>
      </c>
      <c r="S19" s="6">
        <f t="shared" si="5"/>
        <v>0</v>
      </c>
    </row>
    <row r="20" spans="2:19" x14ac:dyDescent="0.5">
      <c r="B20" s="4" t="s">
        <v>5</v>
      </c>
      <c r="C20" s="4" t="s">
        <v>30</v>
      </c>
      <c r="D20" s="6">
        <v>105.002641937814</v>
      </c>
      <c r="E20" s="6">
        <v>10.8101814857951</v>
      </c>
      <c r="F20" s="6">
        <v>0</v>
      </c>
      <c r="G20" s="6">
        <v>0</v>
      </c>
      <c r="H20" s="16"/>
      <c r="I20" s="15" t="s">
        <v>31</v>
      </c>
      <c r="J20" t="s">
        <v>60</v>
      </c>
      <c r="K20" s="12"/>
      <c r="M20" s="17">
        <f t="shared" si="2"/>
        <v>0</v>
      </c>
      <c r="N20" s="17">
        <f t="shared" si="3"/>
        <v>0</v>
      </c>
      <c r="O20" s="17">
        <f t="shared" si="0"/>
        <v>0</v>
      </c>
      <c r="P20" s="17">
        <f t="shared" si="1"/>
        <v>0</v>
      </c>
      <c r="R20" s="6">
        <f t="shared" si="4"/>
        <v>0</v>
      </c>
      <c r="S20" s="6">
        <f t="shared" si="5"/>
        <v>0</v>
      </c>
    </row>
    <row r="21" spans="2:19" x14ac:dyDescent="0.5">
      <c r="B21" s="4" t="s">
        <v>5</v>
      </c>
      <c r="C21" s="4" t="s">
        <v>32</v>
      </c>
      <c r="D21" s="6">
        <v>233</v>
      </c>
      <c r="E21" s="6">
        <v>107.916666666666</v>
      </c>
      <c r="F21" s="6">
        <v>0</v>
      </c>
      <c r="G21" s="6">
        <v>0</v>
      </c>
      <c r="H21" s="16"/>
      <c r="I21" s="15" t="s">
        <v>33</v>
      </c>
      <c r="J21" t="s">
        <v>60</v>
      </c>
      <c r="K21" s="12"/>
      <c r="M21" s="17">
        <f t="shared" si="2"/>
        <v>0</v>
      </c>
      <c r="N21" s="17">
        <f t="shared" si="3"/>
        <v>0</v>
      </c>
      <c r="O21" s="17">
        <f t="shared" si="0"/>
        <v>0</v>
      </c>
      <c r="P21" s="17">
        <f t="shared" si="1"/>
        <v>0</v>
      </c>
      <c r="R21" s="6">
        <f t="shared" si="4"/>
        <v>0</v>
      </c>
      <c r="S21" s="6">
        <f t="shared" si="5"/>
        <v>0</v>
      </c>
    </row>
    <row r="22" spans="2:19" x14ac:dyDescent="0.5">
      <c r="B22" s="4" t="s">
        <v>5</v>
      </c>
      <c r="C22" s="4" t="s">
        <v>34</v>
      </c>
      <c r="D22" s="6">
        <v>233</v>
      </c>
      <c r="E22" s="6">
        <v>18</v>
      </c>
      <c r="F22" s="6">
        <v>0</v>
      </c>
      <c r="G22" s="6">
        <v>0</v>
      </c>
      <c r="H22" s="16"/>
      <c r="I22" s="15" t="s">
        <v>35</v>
      </c>
      <c r="J22" t="s">
        <v>60</v>
      </c>
      <c r="K22" s="12"/>
      <c r="M22" s="17">
        <f t="shared" si="2"/>
        <v>0</v>
      </c>
      <c r="N22" s="17">
        <f t="shared" si="3"/>
        <v>0</v>
      </c>
      <c r="O22" s="17">
        <f t="shared" si="0"/>
        <v>0</v>
      </c>
      <c r="P22" s="17">
        <f t="shared" si="1"/>
        <v>0</v>
      </c>
      <c r="R22" s="6">
        <f t="shared" si="4"/>
        <v>0</v>
      </c>
      <c r="S22" s="6">
        <f t="shared" si="5"/>
        <v>0</v>
      </c>
    </row>
    <row r="23" spans="2:19" x14ac:dyDescent="0.5">
      <c r="B23" s="4" t="s">
        <v>5</v>
      </c>
      <c r="C23" s="4" t="s">
        <v>36</v>
      </c>
      <c r="D23" s="6">
        <v>370.36526946107699</v>
      </c>
      <c r="E23" s="6">
        <v>73.837125748502999</v>
      </c>
      <c r="F23" s="6">
        <v>0</v>
      </c>
      <c r="G23" s="6">
        <v>0</v>
      </c>
      <c r="H23" s="16"/>
      <c r="I23" s="15" t="s">
        <v>37</v>
      </c>
      <c r="J23" t="s">
        <v>60</v>
      </c>
      <c r="K23" s="12"/>
      <c r="M23" s="17">
        <f t="shared" si="2"/>
        <v>0</v>
      </c>
      <c r="N23" s="17">
        <f t="shared" si="3"/>
        <v>0</v>
      </c>
      <c r="O23" s="17">
        <f t="shared" si="0"/>
        <v>0</v>
      </c>
      <c r="P23" s="17">
        <f t="shared" si="1"/>
        <v>0</v>
      </c>
      <c r="R23" s="6">
        <f t="shared" si="4"/>
        <v>0</v>
      </c>
      <c r="S23" s="6">
        <f t="shared" si="5"/>
        <v>0</v>
      </c>
    </row>
    <row r="24" spans="2:19" x14ac:dyDescent="0.5">
      <c r="B24" s="4" t="s">
        <v>5</v>
      </c>
      <c r="C24" s="4" t="s">
        <v>38</v>
      </c>
      <c r="D24" s="6">
        <v>366</v>
      </c>
      <c r="E24" s="6">
        <v>79.617216117216103</v>
      </c>
      <c r="F24" s="6">
        <v>0</v>
      </c>
      <c r="G24" s="6">
        <v>0</v>
      </c>
      <c r="H24" s="16"/>
      <c r="I24" s="15" t="s">
        <v>39</v>
      </c>
      <c r="J24" t="s">
        <v>60</v>
      </c>
      <c r="K24" s="12"/>
      <c r="M24" s="17">
        <f t="shared" si="2"/>
        <v>0</v>
      </c>
      <c r="N24" s="17">
        <f t="shared" si="3"/>
        <v>0</v>
      </c>
      <c r="O24" s="17">
        <f t="shared" si="0"/>
        <v>0</v>
      </c>
      <c r="P24" s="17">
        <f t="shared" si="1"/>
        <v>0</v>
      </c>
      <c r="R24" s="6">
        <f t="shared" si="4"/>
        <v>0</v>
      </c>
      <c r="S24" s="6">
        <f t="shared" si="5"/>
        <v>0</v>
      </c>
    </row>
    <row r="25" spans="2:19" x14ac:dyDescent="0.5">
      <c r="B25" s="4" t="s">
        <v>5</v>
      </c>
      <c r="C25" s="4" t="s">
        <v>40</v>
      </c>
      <c r="D25" s="6">
        <v>233.16641935851999</v>
      </c>
      <c r="E25" s="6">
        <v>57.402008903093197</v>
      </c>
      <c r="F25" s="6">
        <v>0</v>
      </c>
      <c r="G25" s="6">
        <v>0</v>
      </c>
      <c r="H25" s="16"/>
      <c r="I25" s="15" t="s">
        <v>41</v>
      </c>
      <c r="J25" t="s">
        <v>60</v>
      </c>
      <c r="K25" s="12"/>
      <c r="M25" s="17">
        <f t="shared" si="2"/>
        <v>0</v>
      </c>
      <c r="N25" s="17">
        <f t="shared" si="3"/>
        <v>0</v>
      </c>
      <c r="O25" s="17">
        <f t="shared" si="0"/>
        <v>0</v>
      </c>
      <c r="P25" s="17">
        <f t="shared" si="1"/>
        <v>0</v>
      </c>
      <c r="R25" s="6">
        <f t="shared" si="4"/>
        <v>0</v>
      </c>
      <c r="S25" s="6">
        <f t="shared" si="5"/>
        <v>0</v>
      </c>
    </row>
    <row r="26" spans="2:19" x14ac:dyDescent="0.5">
      <c r="B26" s="4" t="s">
        <v>5</v>
      </c>
      <c r="C26" s="4" t="s">
        <v>42</v>
      </c>
      <c r="D26" s="6">
        <v>233</v>
      </c>
      <c r="E26" s="6">
        <v>51</v>
      </c>
      <c r="F26" s="6">
        <v>0</v>
      </c>
      <c r="G26" s="6">
        <v>0</v>
      </c>
      <c r="H26" s="16"/>
      <c r="I26" s="15">
        <v>76391</v>
      </c>
      <c r="J26" t="s">
        <v>60</v>
      </c>
      <c r="K26" s="12"/>
      <c r="M26" s="17">
        <f t="shared" si="2"/>
        <v>0</v>
      </c>
      <c r="N26" s="17">
        <f t="shared" si="3"/>
        <v>0</v>
      </c>
      <c r="O26" s="17">
        <f t="shared" si="0"/>
        <v>0</v>
      </c>
      <c r="P26" s="17">
        <f t="shared" si="1"/>
        <v>0</v>
      </c>
      <c r="R26" s="6">
        <f t="shared" si="4"/>
        <v>0</v>
      </c>
      <c r="S26" s="6">
        <f t="shared" si="5"/>
        <v>0</v>
      </c>
    </row>
    <row r="27" spans="2:19" x14ac:dyDescent="0.5">
      <c r="B27" s="4" t="s">
        <v>5</v>
      </c>
      <c r="C27" s="4" t="s">
        <v>43</v>
      </c>
      <c r="D27" s="6">
        <v>87</v>
      </c>
      <c r="E27" s="6">
        <v>70</v>
      </c>
      <c r="F27" s="6">
        <v>0</v>
      </c>
      <c r="G27" s="6">
        <v>0</v>
      </c>
      <c r="H27" s="16"/>
      <c r="I27" s="15">
        <v>76390</v>
      </c>
      <c r="J27" t="s">
        <v>60</v>
      </c>
      <c r="K27" s="12"/>
      <c r="M27" s="17">
        <f t="shared" si="2"/>
        <v>0</v>
      </c>
      <c r="N27" s="17">
        <f t="shared" si="3"/>
        <v>0</v>
      </c>
      <c r="O27" s="17">
        <f t="shared" si="0"/>
        <v>0</v>
      </c>
      <c r="P27" s="17">
        <f t="shared" si="1"/>
        <v>0</v>
      </c>
      <c r="R27" s="6">
        <f t="shared" si="4"/>
        <v>0</v>
      </c>
      <c r="S27" s="6">
        <f t="shared" si="5"/>
        <v>0</v>
      </c>
    </row>
    <row r="28" spans="2:19" x14ac:dyDescent="0.5">
      <c r="B28" s="4" t="s">
        <v>5</v>
      </c>
      <c r="C28" s="4" t="s">
        <v>44</v>
      </c>
      <c r="D28" s="6">
        <v>1129</v>
      </c>
      <c r="E28" s="6">
        <v>182.633647582121</v>
      </c>
      <c r="F28" s="6">
        <v>0</v>
      </c>
      <c r="G28" s="6">
        <v>0</v>
      </c>
      <c r="H28" s="16"/>
      <c r="I28" s="15" t="s">
        <v>45</v>
      </c>
      <c r="J28" t="s">
        <v>60</v>
      </c>
      <c r="K28" s="12"/>
      <c r="M28" s="17">
        <f t="shared" si="2"/>
        <v>0</v>
      </c>
      <c r="N28" s="17">
        <f t="shared" si="3"/>
        <v>0</v>
      </c>
      <c r="O28" s="17">
        <f t="shared" si="0"/>
        <v>0</v>
      </c>
      <c r="P28" s="17">
        <f t="shared" si="1"/>
        <v>0</v>
      </c>
      <c r="R28" s="6">
        <f t="shared" si="4"/>
        <v>0</v>
      </c>
      <c r="S28" s="6">
        <f t="shared" si="5"/>
        <v>0</v>
      </c>
    </row>
    <row r="29" spans="2:19" x14ac:dyDescent="0.5">
      <c r="B29" s="4" t="s">
        <v>5</v>
      </c>
      <c r="C29" s="4" t="s">
        <v>46</v>
      </c>
      <c r="D29" s="6">
        <v>365.63147168712698</v>
      </c>
      <c r="E29" s="6">
        <v>104.18695715464099</v>
      </c>
      <c r="F29" s="6">
        <v>0</v>
      </c>
      <c r="G29" s="6">
        <v>0</v>
      </c>
      <c r="H29" s="16"/>
      <c r="I29" s="15" t="s">
        <v>47</v>
      </c>
      <c r="J29" t="s">
        <v>60</v>
      </c>
      <c r="K29" s="12"/>
      <c r="M29" s="17">
        <f t="shared" si="2"/>
        <v>0</v>
      </c>
      <c r="N29" s="17">
        <f t="shared" si="3"/>
        <v>0</v>
      </c>
      <c r="O29" s="17">
        <f t="shared" si="0"/>
        <v>0</v>
      </c>
      <c r="P29" s="17">
        <f t="shared" si="1"/>
        <v>0</v>
      </c>
      <c r="R29" s="6">
        <f t="shared" si="4"/>
        <v>0</v>
      </c>
      <c r="S29" s="6">
        <f t="shared" si="5"/>
        <v>0</v>
      </c>
    </row>
    <row r="30" spans="2:19" x14ac:dyDescent="0.5">
      <c r="B30" s="4" t="s">
        <v>5</v>
      </c>
      <c r="C30" s="4" t="s">
        <v>48</v>
      </c>
      <c r="D30" s="6">
        <v>366</v>
      </c>
      <c r="E30" s="6">
        <v>103.607512094363</v>
      </c>
      <c r="F30" s="6">
        <v>0</v>
      </c>
      <c r="G30" s="6">
        <v>0</v>
      </c>
      <c r="H30" s="16"/>
      <c r="I30" s="15" t="s">
        <v>49</v>
      </c>
      <c r="J30" t="s">
        <v>60</v>
      </c>
      <c r="K30" s="12"/>
      <c r="M30" s="17">
        <f t="shared" si="2"/>
        <v>0</v>
      </c>
      <c r="N30" s="17">
        <f t="shared" si="3"/>
        <v>0</v>
      </c>
      <c r="O30" s="17">
        <f t="shared" si="0"/>
        <v>0</v>
      </c>
      <c r="P30" s="17">
        <f t="shared" si="1"/>
        <v>0</v>
      </c>
      <c r="R30" s="6">
        <f t="shared" si="4"/>
        <v>0</v>
      </c>
      <c r="S30" s="6">
        <f t="shared" si="5"/>
        <v>0</v>
      </c>
    </row>
    <row r="31" spans="2:19" x14ac:dyDescent="0.5">
      <c r="B31" s="4" t="s">
        <v>5</v>
      </c>
      <c r="C31" s="4" t="s">
        <v>50</v>
      </c>
      <c r="D31" s="6">
        <v>233.04251129627301</v>
      </c>
      <c r="E31" s="6">
        <v>66.310668241926706</v>
      </c>
      <c r="F31" s="6">
        <v>0</v>
      </c>
      <c r="G31" s="6">
        <v>0</v>
      </c>
      <c r="H31" s="16"/>
      <c r="I31" s="15" t="s">
        <v>51</v>
      </c>
      <c r="J31" t="s">
        <v>60</v>
      </c>
      <c r="K31" s="12"/>
      <c r="M31" s="17">
        <f t="shared" si="2"/>
        <v>0</v>
      </c>
      <c r="N31" s="17">
        <f t="shared" si="3"/>
        <v>0</v>
      </c>
      <c r="O31" s="17">
        <f t="shared" si="0"/>
        <v>0</v>
      </c>
      <c r="P31" s="17">
        <f t="shared" si="1"/>
        <v>0</v>
      </c>
      <c r="R31" s="6">
        <f t="shared" si="4"/>
        <v>0</v>
      </c>
      <c r="S31" s="6">
        <f t="shared" si="5"/>
        <v>0</v>
      </c>
    </row>
    <row r="32" spans="2:19" x14ac:dyDescent="0.5">
      <c r="B32" s="4" t="s">
        <v>5</v>
      </c>
      <c r="C32" s="4" t="s">
        <v>52</v>
      </c>
      <c r="D32" s="6">
        <v>763</v>
      </c>
      <c r="E32" s="6">
        <v>114.14015976761</v>
      </c>
      <c r="F32" s="6">
        <v>0</v>
      </c>
      <c r="G32" s="6">
        <v>0</v>
      </c>
      <c r="H32" s="16"/>
      <c r="I32" s="15" t="s">
        <v>53</v>
      </c>
      <c r="J32" t="s">
        <v>60</v>
      </c>
      <c r="K32" s="12"/>
      <c r="M32" s="17">
        <f t="shared" si="2"/>
        <v>0</v>
      </c>
      <c r="N32" s="17">
        <f t="shared" si="3"/>
        <v>0</v>
      </c>
      <c r="O32" s="17">
        <f t="shared" si="0"/>
        <v>0</v>
      </c>
      <c r="P32" s="17">
        <f t="shared" si="1"/>
        <v>0</v>
      </c>
      <c r="R32" s="6">
        <f t="shared" si="4"/>
        <v>0</v>
      </c>
      <c r="S32" s="6">
        <f t="shared" si="5"/>
        <v>0</v>
      </c>
    </row>
    <row r="33" spans="2:19" x14ac:dyDescent="0.5">
      <c r="B33" s="4" t="s">
        <v>5</v>
      </c>
      <c r="C33" s="4" t="s">
        <v>54</v>
      </c>
      <c r="D33" s="6">
        <v>105</v>
      </c>
      <c r="E33" s="6">
        <v>30.9767327293901</v>
      </c>
      <c r="F33" s="6">
        <v>0</v>
      </c>
      <c r="G33" s="6">
        <v>0</v>
      </c>
      <c r="H33" s="16"/>
      <c r="I33" s="15" t="s">
        <v>55</v>
      </c>
      <c r="J33" t="s">
        <v>60</v>
      </c>
      <c r="K33" s="12"/>
      <c r="M33" s="17">
        <f t="shared" si="2"/>
        <v>0</v>
      </c>
      <c r="N33" s="17">
        <f t="shared" si="3"/>
        <v>0</v>
      </c>
      <c r="O33" s="17">
        <f t="shared" si="0"/>
        <v>0</v>
      </c>
      <c r="P33" s="17">
        <f t="shared" si="1"/>
        <v>0</v>
      </c>
      <c r="R33" s="6">
        <f t="shared" si="4"/>
        <v>0</v>
      </c>
      <c r="S33" s="6">
        <f t="shared" si="5"/>
        <v>0</v>
      </c>
    </row>
    <row r="34" spans="2:19" x14ac:dyDescent="0.5">
      <c r="B34" s="4" t="s">
        <v>5</v>
      </c>
      <c r="C34" s="4" t="s">
        <v>56</v>
      </c>
      <c r="D34" s="6">
        <v>87.396875393725594</v>
      </c>
      <c r="E34" s="6">
        <v>8.5351946579311999</v>
      </c>
      <c r="F34" s="6">
        <v>0</v>
      </c>
      <c r="G34" s="6">
        <v>0</v>
      </c>
      <c r="H34" s="16"/>
      <c r="I34" s="15" t="s">
        <v>57</v>
      </c>
      <c r="J34" t="s">
        <v>60</v>
      </c>
      <c r="K34" s="12"/>
      <c r="M34" s="17">
        <f t="shared" si="2"/>
        <v>0</v>
      </c>
      <c r="N34" s="17">
        <f t="shared" si="3"/>
        <v>0</v>
      </c>
      <c r="O34" s="17">
        <f t="shared" si="0"/>
        <v>0</v>
      </c>
      <c r="P34" s="17">
        <f t="shared" si="1"/>
        <v>0</v>
      </c>
      <c r="R34" s="6">
        <f t="shared" si="4"/>
        <v>0</v>
      </c>
      <c r="S34" s="6">
        <f t="shared" si="5"/>
        <v>0</v>
      </c>
    </row>
    <row r="35" spans="2:19" x14ac:dyDescent="0.5">
      <c r="B35" s="4" t="s">
        <v>5</v>
      </c>
      <c r="C35" s="4" t="s">
        <v>58</v>
      </c>
      <c r="D35" s="6">
        <v>366</v>
      </c>
      <c r="E35" s="6">
        <v>81.633647582121199</v>
      </c>
      <c r="F35" s="6">
        <v>0</v>
      </c>
      <c r="G35" s="6">
        <v>0</v>
      </c>
      <c r="H35" s="16"/>
      <c r="I35" s="15" t="s">
        <v>59</v>
      </c>
      <c r="J35" t="s">
        <v>60</v>
      </c>
      <c r="K35" s="12"/>
      <c r="M35" s="17">
        <f t="shared" si="2"/>
        <v>0</v>
      </c>
      <c r="N35" s="17">
        <f t="shared" si="3"/>
        <v>0</v>
      </c>
      <c r="O35" s="17">
        <f t="shared" si="0"/>
        <v>0</v>
      </c>
      <c r="P35" s="17">
        <f t="shared" si="1"/>
        <v>0</v>
      </c>
      <c r="R35" s="6">
        <f t="shared" si="4"/>
        <v>0</v>
      </c>
      <c r="S35" s="6">
        <f t="shared" si="5"/>
        <v>0</v>
      </c>
    </row>
    <row r="36" spans="2:19" x14ac:dyDescent="0.5">
      <c r="B36" s="4" t="s">
        <v>63</v>
      </c>
      <c r="C36" s="4" t="s">
        <v>77</v>
      </c>
      <c r="D36" s="6">
        <v>89.109771526022499</v>
      </c>
      <c r="E36" s="6">
        <v>0</v>
      </c>
      <c r="F36" s="6">
        <v>0</v>
      </c>
      <c r="G36" s="6">
        <v>0</v>
      </c>
      <c r="H36" s="16"/>
      <c r="I36" s="15" t="s">
        <v>76</v>
      </c>
      <c r="J36" t="s">
        <v>60</v>
      </c>
      <c r="K36" s="12"/>
      <c r="M36" s="17">
        <f t="shared" si="2"/>
        <v>0</v>
      </c>
      <c r="N36" s="17">
        <f t="shared" si="3"/>
        <v>0</v>
      </c>
      <c r="O36" s="17">
        <f t="shared" si="0"/>
        <v>0</v>
      </c>
      <c r="P36" s="17">
        <f t="shared" si="1"/>
        <v>0</v>
      </c>
      <c r="R36" s="6">
        <f t="shared" si="4"/>
        <v>0</v>
      </c>
      <c r="S36" s="6">
        <f t="shared" si="5"/>
        <v>0</v>
      </c>
    </row>
    <row r="37" spans="2:19" x14ac:dyDescent="0.5">
      <c r="B37" s="4" t="s">
        <v>63</v>
      </c>
      <c r="C37" s="4" t="s">
        <v>75</v>
      </c>
      <c r="D37" s="6">
        <v>40</v>
      </c>
      <c r="E37" s="6">
        <v>0</v>
      </c>
      <c r="F37" s="6">
        <v>0</v>
      </c>
      <c r="G37" s="6">
        <v>0</v>
      </c>
      <c r="H37" s="16"/>
      <c r="I37" s="15">
        <v>97113</v>
      </c>
      <c r="J37" t="s">
        <v>60</v>
      </c>
      <c r="K37" s="12"/>
      <c r="M37" s="17">
        <f t="shared" si="2"/>
        <v>0</v>
      </c>
      <c r="N37" s="17">
        <f t="shared" si="3"/>
        <v>0</v>
      </c>
      <c r="O37" s="17">
        <f t="shared" si="0"/>
        <v>0</v>
      </c>
      <c r="P37" s="17">
        <f t="shared" si="1"/>
        <v>0</v>
      </c>
      <c r="R37" s="6">
        <f t="shared" si="4"/>
        <v>0</v>
      </c>
      <c r="S37" s="6">
        <f t="shared" si="5"/>
        <v>0</v>
      </c>
    </row>
    <row r="38" spans="2:19" x14ac:dyDescent="0.5">
      <c r="B38" s="4" t="s">
        <v>63</v>
      </c>
      <c r="C38" s="4" t="s">
        <v>74</v>
      </c>
      <c r="D38" s="6">
        <v>21.5</v>
      </c>
      <c r="E38" s="6">
        <v>0</v>
      </c>
      <c r="F38" s="6">
        <v>0</v>
      </c>
      <c r="G38" s="6">
        <v>0</v>
      </c>
      <c r="H38" s="16"/>
      <c r="I38" s="15" t="s">
        <v>73</v>
      </c>
      <c r="J38" t="s">
        <v>60</v>
      </c>
      <c r="K38" s="12"/>
      <c r="M38" s="17">
        <f t="shared" si="2"/>
        <v>0</v>
      </c>
      <c r="N38" s="17">
        <f t="shared" si="3"/>
        <v>0</v>
      </c>
      <c r="O38" s="17">
        <f t="shared" si="0"/>
        <v>0</v>
      </c>
      <c r="P38" s="17">
        <f t="shared" si="1"/>
        <v>0</v>
      </c>
      <c r="R38" s="6">
        <f t="shared" si="4"/>
        <v>0</v>
      </c>
      <c r="S38" s="6">
        <f t="shared" si="5"/>
        <v>0</v>
      </c>
    </row>
    <row r="39" spans="2:19" x14ac:dyDescent="0.5">
      <c r="B39" s="4" t="s">
        <v>63</v>
      </c>
      <c r="C39" s="4" t="s">
        <v>72</v>
      </c>
      <c r="D39" s="6">
        <v>122</v>
      </c>
      <c r="E39" s="6">
        <v>101</v>
      </c>
      <c r="F39" s="6">
        <v>0</v>
      </c>
      <c r="G39" s="6">
        <v>0</v>
      </c>
      <c r="H39" s="16"/>
      <c r="I39" s="15" t="s">
        <v>71</v>
      </c>
      <c r="J39" t="s">
        <v>60</v>
      </c>
      <c r="K39" s="12"/>
      <c r="M39" s="17">
        <f t="shared" si="2"/>
        <v>0</v>
      </c>
      <c r="N39" s="17">
        <f t="shared" si="3"/>
        <v>0</v>
      </c>
      <c r="O39" s="17">
        <f t="shared" si="0"/>
        <v>0</v>
      </c>
      <c r="P39" s="17">
        <f t="shared" si="1"/>
        <v>0</v>
      </c>
      <c r="R39" s="6">
        <f t="shared" si="4"/>
        <v>0</v>
      </c>
      <c r="S39" s="6">
        <f t="shared" si="5"/>
        <v>0</v>
      </c>
    </row>
    <row r="40" spans="2:19" x14ac:dyDescent="0.5">
      <c r="B40" s="4" t="s">
        <v>63</v>
      </c>
      <c r="C40" s="4" t="s">
        <v>70</v>
      </c>
      <c r="D40" s="6">
        <v>21.0799374572461</v>
      </c>
      <c r="E40" s="6">
        <v>0</v>
      </c>
      <c r="F40" s="6">
        <v>0</v>
      </c>
      <c r="G40" s="6">
        <v>0</v>
      </c>
      <c r="H40" s="16"/>
      <c r="I40" s="15" t="s">
        <v>69</v>
      </c>
      <c r="J40" t="s">
        <v>60</v>
      </c>
      <c r="K40" s="12"/>
      <c r="M40" s="17">
        <f t="shared" si="2"/>
        <v>0</v>
      </c>
      <c r="N40" s="17">
        <f t="shared" si="3"/>
        <v>0</v>
      </c>
      <c r="O40" s="17">
        <f t="shared" si="0"/>
        <v>0</v>
      </c>
      <c r="P40" s="17">
        <f t="shared" si="1"/>
        <v>0</v>
      </c>
      <c r="R40" s="6">
        <f t="shared" si="4"/>
        <v>0</v>
      </c>
      <c r="S40" s="6">
        <f t="shared" si="5"/>
        <v>0</v>
      </c>
    </row>
    <row r="41" spans="2:19" x14ac:dyDescent="0.5">
      <c r="B41" s="4" t="s">
        <v>63</v>
      </c>
      <c r="C41" s="4" t="s">
        <v>68</v>
      </c>
      <c r="D41" s="6">
        <v>86</v>
      </c>
      <c r="E41" s="6">
        <v>0</v>
      </c>
      <c r="F41" s="6">
        <v>0</v>
      </c>
      <c r="G41" s="6">
        <v>0</v>
      </c>
      <c r="H41" s="16"/>
      <c r="I41" s="15" t="s">
        <v>67</v>
      </c>
      <c r="J41" t="s">
        <v>60</v>
      </c>
      <c r="K41" s="12"/>
      <c r="M41" s="17">
        <f t="shared" si="2"/>
        <v>0</v>
      </c>
      <c r="N41" s="17">
        <f t="shared" si="3"/>
        <v>0</v>
      </c>
      <c r="O41" s="17">
        <f t="shared" si="0"/>
        <v>0</v>
      </c>
      <c r="P41" s="17">
        <f t="shared" si="1"/>
        <v>0</v>
      </c>
      <c r="R41" s="6">
        <f t="shared" si="4"/>
        <v>0</v>
      </c>
      <c r="S41" s="6">
        <f t="shared" si="5"/>
        <v>0</v>
      </c>
    </row>
    <row r="42" spans="2:19" x14ac:dyDescent="0.5">
      <c r="B42" s="4" t="s">
        <v>63</v>
      </c>
      <c r="C42" s="4" t="s">
        <v>66</v>
      </c>
      <c r="D42" s="6">
        <v>58</v>
      </c>
      <c r="E42" s="6">
        <v>0</v>
      </c>
      <c r="F42" s="6">
        <v>0</v>
      </c>
      <c r="G42" s="6">
        <v>0</v>
      </c>
      <c r="H42" s="16"/>
      <c r="I42" s="15">
        <v>97164</v>
      </c>
      <c r="J42" t="s">
        <v>60</v>
      </c>
      <c r="K42" s="12"/>
      <c r="M42" s="17">
        <f t="shared" si="2"/>
        <v>0</v>
      </c>
      <c r="N42" s="17">
        <f t="shared" si="3"/>
        <v>0</v>
      </c>
      <c r="O42" s="17">
        <f t="shared" si="0"/>
        <v>0</v>
      </c>
      <c r="P42" s="17">
        <f t="shared" si="1"/>
        <v>0</v>
      </c>
      <c r="R42" s="6">
        <f t="shared" si="4"/>
        <v>0</v>
      </c>
      <c r="S42" s="6">
        <f t="shared" si="5"/>
        <v>0</v>
      </c>
    </row>
    <row r="43" spans="2:19" x14ac:dyDescent="0.5">
      <c r="B43" s="4" t="s">
        <v>63</v>
      </c>
      <c r="C43" s="4" t="s">
        <v>65</v>
      </c>
      <c r="D43" s="6">
        <v>56</v>
      </c>
      <c r="E43" s="6">
        <v>0</v>
      </c>
      <c r="F43" s="6">
        <v>0</v>
      </c>
      <c r="G43" s="6">
        <v>0</v>
      </c>
      <c r="H43" s="16"/>
      <c r="I43" s="15" t="s">
        <v>64</v>
      </c>
      <c r="J43" t="s">
        <v>60</v>
      </c>
      <c r="K43" s="12"/>
      <c r="M43" s="17">
        <f t="shared" si="2"/>
        <v>0</v>
      </c>
      <c r="N43" s="17">
        <f t="shared" si="3"/>
        <v>0</v>
      </c>
      <c r="O43" s="17">
        <f t="shared" si="0"/>
        <v>0</v>
      </c>
      <c r="P43" s="17">
        <f t="shared" si="1"/>
        <v>0</v>
      </c>
      <c r="R43" s="6">
        <f t="shared" si="4"/>
        <v>0</v>
      </c>
      <c r="S43" s="6">
        <f t="shared" si="5"/>
        <v>0</v>
      </c>
    </row>
    <row r="44" spans="2:19" x14ac:dyDescent="0.5">
      <c r="B44" s="4" t="s">
        <v>63</v>
      </c>
      <c r="C44" s="4" t="s">
        <v>62</v>
      </c>
      <c r="D44" s="6">
        <v>75</v>
      </c>
      <c r="E44" s="6">
        <v>0</v>
      </c>
      <c r="F44" s="6">
        <v>0</v>
      </c>
      <c r="G44" s="6">
        <v>0</v>
      </c>
      <c r="H44" s="16"/>
      <c r="I44" s="15" t="s">
        <v>61</v>
      </c>
      <c r="J44" t="s">
        <v>60</v>
      </c>
      <c r="K44" s="12"/>
      <c r="M44" s="17">
        <f t="shared" si="2"/>
        <v>0</v>
      </c>
      <c r="N44" s="17">
        <f t="shared" si="3"/>
        <v>0</v>
      </c>
      <c r="O44" s="17">
        <f t="shared" si="0"/>
        <v>0</v>
      </c>
      <c r="P44" s="17">
        <f t="shared" si="1"/>
        <v>0</v>
      </c>
      <c r="R44" s="6">
        <f t="shared" si="4"/>
        <v>0</v>
      </c>
      <c r="S44" s="6">
        <f t="shared" si="5"/>
        <v>0</v>
      </c>
    </row>
  </sheetData>
  <sheetProtection algorithmName="SHA-512" hashValue="XGA0qpgX6phDBlNKAr4xfpGTS2mUnW7kRbn39NMeA1N49cVzbUPLBHbW+7UArU92DgaOIhcTzoPYlJdl8IJbAA==" saltValue="YaSkbfNQ7mM92Flt1cMj4w==" spinCount="100000" sheet="1" objects="1" scenarios="1"/>
  <dataValidations count="2">
    <dataValidation type="list" allowBlank="1" showInputMessage="1" showErrorMessage="1" sqref="I3" xr:uid="{42A1B942-B239-714F-ABCB-0EDC6CD2F4E3}">
      <formula1>PhysNames</formula1>
    </dataValidation>
    <dataValidation type="list" allowBlank="1" showInputMessage="1" showErrorMessage="1" sqref="I2" xr:uid="{9E4980F5-E65E-2E4E-9F83-F9DF4B6F9654}">
      <formula1>FacNames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64C5-35C5-AE4E-BB40-213FDD1A47D6}">
  <dimension ref="B2:F464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11" defaultRowHeight="15.75" x14ac:dyDescent="0.5"/>
  <cols>
    <col min="2" max="2" width="46.1875" bestFit="1" customWidth="1"/>
    <col min="3" max="3" width="11.8125" bestFit="1" customWidth="1"/>
    <col min="5" max="5" width="64.6875" bestFit="1" customWidth="1"/>
    <col min="6" max="6" width="16.5" bestFit="1" customWidth="1"/>
  </cols>
  <sheetData>
    <row r="2" spans="2:6" x14ac:dyDescent="0.5">
      <c r="B2" s="8" t="s">
        <v>1044</v>
      </c>
      <c r="C2" s="9" t="s">
        <v>1020</v>
      </c>
      <c r="E2" s="10" t="s">
        <v>1044</v>
      </c>
      <c r="F2" s="10" t="s">
        <v>1045</v>
      </c>
    </row>
    <row r="3" spans="2:6" x14ac:dyDescent="0.5">
      <c r="B3" s="4" t="s">
        <v>558</v>
      </c>
      <c r="C3" s="4">
        <v>0.6603</v>
      </c>
      <c r="E3" s="4" t="s">
        <v>1046</v>
      </c>
      <c r="F3" s="4">
        <v>1</v>
      </c>
    </row>
    <row r="4" spans="2:6" x14ac:dyDescent="0.5">
      <c r="B4" s="4" t="s">
        <v>559</v>
      </c>
      <c r="C4" s="4">
        <v>1.1875</v>
      </c>
      <c r="E4" s="4" t="s">
        <v>1047</v>
      </c>
      <c r="F4" s="4">
        <v>1.0009999999999999</v>
      </c>
    </row>
    <row r="5" spans="2:6" x14ac:dyDescent="0.5">
      <c r="B5" s="4" t="s">
        <v>560</v>
      </c>
      <c r="C5" s="4">
        <v>0.80689999999999995</v>
      </c>
      <c r="E5" s="4" t="s">
        <v>1048</v>
      </c>
      <c r="F5" s="4">
        <v>1.026</v>
      </c>
    </row>
    <row r="6" spans="2:6" x14ac:dyDescent="0.5">
      <c r="B6" s="4" t="s">
        <v>561</v>
      </c>
      <c r="C6" s="4">
        <v>0.72729999999999995</v>
      </c>
      <c r="E6" s="4" t="s">
        <v>1049</v>
      </c>
      <c r="F6" s="4">
        <v>1.1160000000000001</v>
      </c>
    </row>
    <row r="7" spans="2:6" x14ac:dyDescent="0.5">
      <c r="B7" s="4" t="s">
        <v>562</v>
      </c>
      <c r="C7" s="4">
        <v>1.2645</v>
      </c>
      <c r="E7" s="4" t="s">
        <v>558</v>
      </c>
      <c r="F7" s="4">
        <v>0.91200000000000003</v>
      </c>
    </row>
    <row r="8" spans="2:6" x14ac:dyDescent="0.5">
      <c r="B8" s="4" t="s">
        <v>563</v>
      </c>
      <c r="C8" s="4">
        <v>1.0474000000000001</v>
      </c>
      <c r="E8" s="4" t="s">
        <v>559</v>
      </c>
      <c r="F8" s="4">
        <v>1.2709999999999999</v>
      </c>
    </row>
    <row r="9" spans="2:6" x14ac:dyDescent="0.5">
      <c r="B9" s="4" t="s">
        <v>564</v>
      </c>
      <c r="C9" s="4">
        <v>1.0075000000000001</v>
      </c>
      <c r="E9" s="4" t="s">
        <v>560</v>
      </c>
      <c r="F9" s="4">
        <v>0.97299999999999998</v>
      </c>
    </row>
    <row r="10" spans="2:6" x14ac:dyDescent="0.5">
      <c r="B10" s="4" t="s">
        <v>565</v>
      </c>
      <c r="C10" s="4">
        <v>0.82679999999999998</v>
      </c>
      <c r="E10" s="4" t="s">
        <v>1050</v>
      </c>
      <c r="F10" s="4">
        <v>1.095</v>
      </c>
    </row>
    <row r="11" spans="2:6" x14ac:dyDescent="0.5">
      <c r="B11" s="4" t="s">
        <v>566</v>
      </c>
      <c r="C11" s="4">
        <v>0.76780000000000004</v>
      </c>
      <c r="E11" s="4" t="s">
        <v>1051</v>
      </c>
      <c r="F11" s="4">
        <v>1.1890000000000001</v>
      </c>
    </row>
    <row r="12" spans="2:6" x14ac:dyDescent="0.5">
      <c r="B12" s="4" t="s">
        <v>567</v>
      </c>
      <c r="C12" s="4">
        <v>1.1519999999999999</v>
      </c>
      <c r="E12" s="4" t="s">
        <v>1052</v>
      </c>
      <c r="F12" s="4">
        <v>1.1890000000000001</v>
      </c>
    </row>
    <row r="13" spans="2:6" x14ac:dyDescent="0.5">
      <c r="B13" s="4" t="s">
        <v>568</v>
      </c>
      <c r="C13" s="4">
        <v>0.75990000000000002</v>
      </c>
      <c r="E13" s="4" t="s">
        <v>1053</v>
      </c>
      <c r="F13" s="4">
        <v>1.1890000000000001</v>
      </c>
    </row>
    <row r="14" spans="2:6" x14ac:dyDescent="0.5">
      <c r="B14" s="4" t="s">
        <v>569</v>
      </c>
      <c r="C14" s="4">
        <v>0.83250000000000002</v>
      </c>
      <c r="E14" s="4" t="s">
        <v>1054</v>
      </c>
      <c r="F14" s="4">
        <v>1</v>
      </c>
    </row>
    <row r="15" spans="2:6" x14ac:dyDescent="0.5">
      <c r="B15" s="4" t="s">
        <v>570</v>
      </c>
      <c r="C15" s="4">
        <v>0.8347</v>
      </c>
      <c r="E15" s="4" t="s">
        <v>561</v>
      </c>
      <c r="F15" s="4">
        <v>0.89300000000000002</v>
      </c>
    </row>
    <row r="16" spans="2:6" x14ac:dyDescent="0.5">
      <c r="B16" s="4" t="s">
        <v>571</v>
      </c>
      <c r="C16" s="4">
        <v>0.78149999999999997</v>
      </c>
      <c r="E16" s="4" t="s">
        <v>1055</v>
      </c>
      <c r="F16" s="4">
        <v>1.095</v>
      </c>
    </row>
    <row r="17" spans="2:6" x14ac:dyDescent="0.5">
      <c r="B17" s="4" t="s">
        <v>572</v>
      </c>
      <c r="C17" s="4">
        <v>0.78669999999999995</v>
      </c>
      <c r="E17" s="4" t="s">
        <v>1056</v>
      </c>
      <c r="F17" s="4">
        <v>1.0369999999999999</v>
      </c>
    </row>
    <row r="18" spans="2:6" x14ac:dyDescent="0.5">
      <c r="B18" s="4" t="s">
        <v>573</v>
      </c>
      <c r="C18" s="4">
        <v>0.7863</v>
      </c>
      <c r="E18" s="4" t="s">
        <v>1057</v>
      </c>
      <c r="F18" s="4">
        <v>1.0309999999999999</v>
      </c>
    </row>
    <row r="19" spans="2:6" x14ac:dyDescent="0.5">
      <c r="B19" s="4" t="s">
        <v>574</v>
      </c>
      <c r="C19" s="4">
        <v>0.67649999999999999</v>
      </c>
      <c r="E19" s="4" t="s">
        <v>1058</v>
      </c>
      <c r="F19" s="4">
        <v>1.032</v>
      </c>
    </row>
    <row r="20" spans="2:6" x14ac:dyDescent="0.5">
      <c r="B20" s="4" t="s">
        <v>575</v>
      </c>
      <c r="C20" s="4">
        <v>0.82809999999999995</v>
      </c>
      <c r="E20" s="4" t="s">
        <v>1059</v>
      </c>
      <c r="F20" s="4">
        <v>1.0309999999999999</v>
      </c>
    </row>
    <row r="21" spans="2:6" x14ac:dyDescent="0.5">
      <c r="B21" s="4" t="s">
        <v>576</v>
      </c>
      <c r="C21" s="4">
        <v>0.82809999999999995</v>
      </c>
      <c r="E21" s="4" t="s">
        <v>1060</v>
      </c>
      <c r="F21" s="4">
        <v>1.0309999999999999</v>
      </c>
    </row>
    <row r="22" spans="2:6" x14ac:dyDescent="0.5">
      <c r="B22" s="4" t="s">
        <v>577</v>
      </c>
      <c r="C22" s="4">
        <v>1.26</v>
      </c>
      <c r="E22" s="4" t="s">
        <v>1061</v>
      </c>
      <c r="F22" s="4">
        <v>1.0309999999999999</v>
      </c>
    </row>
    <row r="23" spans="2:6" x14ac:dyDescent="0.5">
      <c r="B23" s="4" t="s">
        <v>578</v>
      </c>
      <c r="C23" s="4">
        <v>0.82969999999999999</v>
      </c>
      <c r="E23" s="4" t="s">
        <v>1062</v>
      </c>
      <c r="F23" s="4">
        <v>1.0309999999999999</v>
      </c>
    </row>
    <row r="24" spans="2:6" x14ac:dyDescent="0.5">
      <c r="B24" s="4" t="s">
        <v>579</v>
      </c>
      <c r="C24" s="4">
        <v>0.90569999999999995</v>
      </c>
      <c r="E24" s="4" t="s">
        <v>1063</v>
      </c>
      <c r="F24" s="4">
        <v>1.0309999999999999</v>
      </c>
    </row>
    <row r="25" spans="2:6" x14ac:dyDescent="0.5">
      <c r="B25" s="4" t="s">
        <v>580</v>
      </c>
      <c r="C25" s="4">
        <v>0.69420000000000004</v>
      </c>
      <c r="E25" s="4" t="s">
        <v>1064</v>
      </c>
      <c r="F25" s="4">
        <v>1.151</v>
      </c>
    </row>
    <row r="26" spans="2:6" x14ac:dyDescent="0.5">
      <c r="B26" s="4" t="s">
        <v>581</v>
      </c>
      <c r="C26" s="4">
        <v>0.7611</v>
      </c>
      <c r="E26" s="4" t="s">
        <v>1065</v>
      </c>
      <c r="F26" s="4">
        <v>1.0820000000000001</v>
      </c>
    </row>
    <row r="27" spans="2:6" x14ac:dyDescent="0.5">
      <c r="B27" s="4" t="s">
        <v>582</v>
      </c>
      <c r="C27" s="4">
        <v>0.82730000000000004</v>
      </c>
      <c r="E27" s="4" t="s">
        <v>1066</v>
      </c>
      <c r="F27" s="4">
        <v>1.0309999999999999</v>
      </c>
    </row>
    <row r="28" spans="2:6" x14ac:dyDescent="0.5">
      <c r="B28" s="4" t="s">
        <v>583</v>
      </c>
      <c r="C28" s="4">
        <v>0.85750000000000004</v>
      </c>
      <c r="E28" s="4" t="s">
        <v>1067</v>
      </c>
      <c r="F28" s="4">
        <v>1.0449999999999999</v>
      </c>
    </row>
    <row r="29" spans="2:6" x14ac:dyDescent="0.5">
      <c r="B29" s="4" t="s">
        <v>584</v>
      </c>
      <c r="C29" s="4">
        <v>1.071</v>
      </c>
      <c r="E29" s="4" t="s">
        <v>1068</v>
      </c>
      <c r="F29" s="4">
        <v>1.07</v>
      </c>
    </row>
    <row r="30" spans="2:6" x14ac:dyDescent="0.5">
      <c r="B30" s="4" t="s">
        <v>585</v>
      </c>
      <c r="C30" s="4">
        <v>0.9798</v>
      </c>
      <c r="E30" s="4" t="s">
        <v>1069</v>
      </c>
      <c r="F30" s="4">
        <v>1.075</v>
      </c>
    </row>
    <row r="31" spans="2:6" x14ac:dyDescent="0.5">
      <c r="B31" s="4" t="s">
        <v>586</v>
      </c>
      <c r="C31" s="4">
        <v>0.8397</v>
      </c>
      <c r="E31" s="4" t="s">
        <v>1070</v>
      </c>
      <c r="F31" s="4">
        <v>1.083</v>
      </c>
    </row>
    <row r="32" spans="2:6" x14ac:dyDescent="0.5">
      <c r="B32" s="4" t="s">
        <v>587</v>
      </c>
      <c r="C32" s="4">
        <v>0.84760000000000002</v>
      </c>
      <c r="E32" s="4" t="s">
        <v>1071</v>
      </c>
      <c r="F32" s="4">
        <v>1.2130000000000001</v>
      </c>
    </row>
    <row r="33" spans="2:6" x14ac:dyDescent="0.5">
      <c r="B33" s="4" t="s">
        <v>588</v>
      </c>
      <c r="C33" s="4">
        <v>0.79620000000000002</v>
      </c>
      <c r="E33" s="4" t="s">
        <v>1072</v>
      </c>
      <c r="F33" s="4">
        <v>1.23</v>
      </c>
    </row>
    <row r="34" spans="2:6" x14ac:dyDescent="0.5">
      <c r="B34" s="4" t="s">
        <v>589</v>
      </c>
      <c r="C34" s="4">
        <v>0.89159999999999995</v>
      </c>
      <c r="E34" s="4" t="s">
        <v>1073</v>
      </c>
      <c r="F34" s="4">
        <v>1.0489999999999999</v>
      </c>
    </row>
    <row r="35" spans="2:6" x14ac:dyDescent="0.5">
      <c r="B35" s="4" t="s">
        <v>590</v>
      </c>
      <c r="C35" s="4">
        <v>0.7873</v>
      </c>
      <c r="E35" s="4" t="s">
        <v>1074</v>
      </c>
      <c r="F35" s="4">
        <v>1.224</v>
      </c>
    </row>
    <row r="36" spans="2:6" x14ac:dyDescent="0.5">
      <c r="B36" s="4" t="s">
        <v>591</v>
      </c>
      <c r="C36" s="4">
        <v>0.77080000000000004</v>
      </c>
      <c r="E36" s="4" t="s">
        <v>1075</v>
      </c>
      <c r="F36" s="4">
        <v>1.085</v>
      </c>
    </row>
    <row r="37" spans="2:6" x14ac:dyDescent="0.5">
      <c r="B37" s="4" t="s">
        <v>592</v>
      </c>
      <c r="C37" s="4">
        <v>1.0209999999999999</v>
      </c>
      <c r="E37" s="4" t="s">
        <v>1076</v>
      </c>
      <c r="F37" s="4">
        <v>1.0720000000000001</v>
      </c>
    </row>
    <row r="38" spans="2:6" x14ac:dyDescent="0.5">
      <c r="B38" s="4" t="s">
        <v>593</v>
      </c>
      <c r="C38" s="4">
        <v>0.80210000000000004</v>
      </c>
      <c r="E38" s="4" t="s">
        <v>1077</v>
      </c>
      <c r="F38" s="4">
        <v>1.101</v>
      </c>
    </row>
    <row r="39" spans="2:6" x14ac:dyDescent="0.5">
      <c r="B39" s="4" t="s">
        <v>594</v>
      </c>
      <c r="C39" s="4">
        <v>0.46539999999999998</v>
      </c>
      <c r="E39" s="4" t="s">
        <v>1078</v>
      </c>
      <c r="F39" s="4">
        <v>1.0309999999999999</v>
      </c>
    </row>
    <row r="40" spans="2:6" x14ac:dyDescent="0.5">
      <c r="B40" s="4" t="s">
        <v>595</v>
      </c>
      <c r="C40" s="4">
        <v>0.81069999999999998</v>
      </c>
      <c r="E40" s="4" t="s">
        <v>1079</v>
      </c>
      <c r="F40" s="4">
        <v>1.0309999999999999</v>
      </c>
    </row>
    <row r="41" spans="2:6" x14ac:dyDescent="0.5">
      <c r="B41" s="4" t="s">
        <v>596</v>
      </c>
      <c r="C41" s="4">
        <v>0.81169999999999998</v>
      </c>
      <c r="E41" s="4" t="s">
        <v>1080</v>
      </c>
      <c r="F41" s="4">
        <v>1.02</v>
      </c>
    </row>
    <row r="42" spans="2:6" x14ac:dyDescent="0.5">
      <c r="B42" s="4" t="s">
        <v>597</v>
      </c>
      <c r="C42" s="4">
        <v>0.73409999999999997</v>
      </c>
      <c r="E42" s="4" t="s">
        <v>1081</v>
      </c>
      <c r="F42" s="4">
        <v>1.0669999999999999</v>
      </c>
    </row>
    <row r="43" spans="2:6" x14ac:dyDescent="0.5">
      <c r="B43" s="4" t="s">
        <v>598</v>
      </c>
      <c r="C43" s="4">
        <v>0.83009999999999995</v>
      </c>
      <c r="E43" s="4" t="s">
        <v>1082</v>
      </c>
      <c r="F43" s="4">
        <v>1.0029999999999999</v>
      </c>
    </row>
    <row r="44" spans="2:6" x14ac:dyDescent="0.5">
      <c r="B44" s="4" t="s">
        <v>599</v>
      </c>
      <c r="C44" s="4">
        <v>0.86780000000000002</v>
      </c>
      <c r="E44" s="4" t="s">
        <v>1083</v>
      </c>
      <c r="F44" s="4">
        <v>1.056</v>
      </c>
    </row>
    <row r="45" spans="2:6" x14ac:dyDescent="0.5">
      <c r="B45" s="4" t="s">
        <v>600</v>
      </c>
      <c r="C45" s="4">
        <v>0.93469999999999998</v>
      </c>
      <c r="E45" s="4" t="s">
        <v>1084</v>
      </c>
      <c r="F45" s="4">
        <v>0.98599999999999999</v>
      </c>
    </row>
    <row r="46" spans="2:6" x14ac:dyDescent="0.5">
      <c r="B46" s="4" t="s">
        <v>601</v>
      </c>
      <c r="C46" s="4">
        <v>0.67449999999999999</v>
      </c>
      <c r="E46" s="4" t="s">
        <v>1085</v>
      </c>
      <c r="F46" s="4">
        <v>1.048</v>
      </c>
    </row>
    <row r="47" spans="2:6" x14ac:dyDescent="0.5">
      <c r="B47" s="4" t="s">
        <v>602</v>
      </c>
      <c r="C47" s="4">
        <v>0.81579999999999997</v>
      </c>
      <c r="E47" s="4" t="s">
        <v>1086</v>
      </c>
      <c r="F47" s="4">
        <v>0.96599999999999997</v>
      </c>
    </row>
    <row r="48" spans="2:6" x14ac:dyDescent="0.5">
      <c r="B48" s="4" t="s">
        <v>603</v>
      </c>
      <c r="C48" s="4">
        <v>0.96689999999999998</v>
      </c>
      <c r="E48" s="4" t="s">
        <v>1087</v>
      </c>
      <c r="F48" s="4">
        <v>1.0580000000000001</v>
      </c>
    </row>
    <row r="49" spans="2:6" x14ac:dyDescent="0.5">
      <c r="B49" s="4" t="s">
        <v>604</v>
      </c>
      <c r="C49" s="4">
        <v>0.70850000000000002</v>
      </c>
      <c r="E49" s="4" t="s">
        <v>1088</v>
      </c>
      <c r="F49" s="4">
        <v>1.0249999999999999</v>
      </c>
    </row>
    <row r="50" spans="2:6" x14ac:dyDescent="0.5">
      <c r="B50" s="4" t="s">
        <v>605</v>
      </c>
      <c r="C50" s="4">
        <v>0.85429999999999995</v>
      </c>
      <c r="E50" s="4" t="s">
        <v>1089</v>
      </c>
      <c r="F50" s="4">
        <v>0.96799999999999997</v>
      </c>
    </row>
    <row r="51" spans="2:6" x14ac:dyDescent="0.5">
      <c r="B51" s="4" t="s">
        <v>606</v>
      </c>
      <c r="C51" s="4">
        <v>0.95220000000000005</v>
      </c>
      <c r="E51" s="4" t="s">
        <v>1090</v>
      </c>
      <c r="F51" s="4">
        <v>0.96899999999999997</v>
      </c>
    </row>
    <row r="52" spans="2:6" x14ac:dyDescent="0.5">
      <c r="B52" s="4" t="s">
        <v>607</v>
      </c>
      <c r="C52" s="4">
        <v>0.96109999999999995</v>
      </c>
      <c r="E52" s="4" t="s">
        <v>1091</v>
      </c>
      <c r="F52" s="4">
        <v>1.1359999999999999</v>
      </c>
    </row>
    <row r="53" spans="2:6" x14ac:dyDescent="0.5">
      <c r="B53" s="4" t="s">
        <v>608</v>
      </c>
      <c r="C53" s="4">
        <v>0.90080000000000005</v>
      </c>
      <c r="E53" s="4" t="s">
        <v>1092</v>
      </c>
      <c r="F53" s="4">
        <v>1.1619999999999999</v>
      </c>
    </row>
    <row r="54" spans="2:6" x14ac:dyDescent="0.5">
      <c r="B54" s="4" t="s">
        <v>609</v>
      </c>
      <c r="C54" s="4">
        <v>0.30130000000000001</v>
      </c>
      <c r="E54" s="4" t="s">
        <v>1093</v>
      </c>
      <c r="F54" s="4">
        <v>1.0820000000000001</v>
      </c>
    </row>
    <row r="55" spans="2:6" x14ac:dyDescent="0.5">
      <c r="B55" s="4" t="s">
        <v>610</v>
      </c>
      <c r="C55" s="4">
        <v>0.78749999999999998</v>
      </c>
      <c r="E55" s="4" t="s">
        <v>1094</v>
      </c>
      <c r="F55" s="4">
        <v>1.141</v>
      </c>
    </row>
    <row r="56" spans="2:6" x14ac:dyDescent="0.5">
      <c r="B56" s="4" t="s">
        <v>611</v>
      </c>
      <c r="C56" s="4">
        <v>0.92879999999999996</v>
      </c>
      <c r="E56" s="4" t="s">
        <v>1095</v>
      </c>
      <c r="F56" s="4">
        <v>1.0409999999999999</v>
      </c>
    </row>
    <row r="57" spans="2:6" x14ac:dyDescent="0.5">
      <c r="B57" s="4" t="s">
        <v>612</v>
      </c>
      <c r="C57" s="4">
        <v>1.0885</v>
      </c>
      <c r="E57" s="4" t="s">
        <v>1096</v>
      </c>
      <c r="F57" s="4">
        <v>1.0429999999999999</v>
      </c>
    </row>
    <row r="58" spans="2:6" x14ac:dyDescent="0.5">
      <c r="B58" s="4" t="s">
        <v>613</v>
      </c>
      <c r="C58" s="4">
        <v>0.80710000000000004</v>
      </c>
      <c r="E58" s="4" t="s">
        <v>1097</v>
      </c>
      <c r="F58" s="4">
        <v>1.0169999999999999</v>
      </c>
    </row>
    <row r="59" spans="2:6" x14ac:dyDescent="0.5">
      <c r="B59" s="4" t="s">
        <v>614</v>
      </c>
      <c r="C59" s="4">
        <v>0.90100000000000002</v>
      </c>
      <c r="E59" s="4" t="s">
        <v>1098</v>
      </c>
      <c r="F59" s="4">
        <v>0.94599999999999995</v>
      </c>
    </row>
    <row r="60" spans="2:6" x14ac:dyDescent="0.5">
      <c r="B60" s="4" t="s">
        <v>615</v>
      </c>
      <c r="C60" s="4">
        <v>0.90059999999999996</v>
      </c>
      <c r="E60" s="4" t="s">
        <v>1099</v>
      </c>
      <c r="F60" s="4">
        <v>1.0009999999999999</v>
      </c>
    </row>
    <row r="61" spans="2:6" x14ac:dyDescent="0.5">
      <c r="B61" s="4" t="s">
        <v>616</v>
      </c>
      <c r="C61" s="4">
        <v>0.9456</v>
      </c>
      <c r="E61" s="4" t="s">
        <v>1100</v>
      </c>
      <c r="F61" s="4">
        <v>1.004</v>
      </c>
    </row>
    <row r="62" spans="2:6" x14ac:dyDescent="0.5">
      <c r="B62" s="4" t="s">
        <v>617</v>
      </c>
      <c r="C62" s="4">
        <v>0.85570000000000002</v>
      </c>
      <c r="E62" s="4" t="s">
        <v>1021</v>
      </c>
      <c r="F62" s="4">
        <v>1.0309999999999999</v>
      </c>
    </row>
    <row r="63" spans="2:6" x14ac:dyDescent="0.5">
      <c r="B63" s="4" t="s">
        <v>618</v>
      </c>
      <c r="C63" s="4">
        <v>0.76580000000000004</v>
      </c>
      <c r="E63" s="4" t="s">
        <v>563</v>
      </c>
      <c r="F63" s="4">
        <v>1.0209999999999999</v>
      </c>
    </row>
    <row r="64" spans="2:6" x14ac:dyDescent="0.5">
      <c r="B64" s="4" t="s">
        <v>619</v>
      </c>
      <c r="C64" s="4">
        <v>0.86560000000000004</v>
      </c>
      <c r="E64" s="4" t="s">
        <v>564</v>
      </c>
      <c r="F64" s="4">
        <v>1.0620000000000001</v>
      </c>
    </row>
    <row r="65" spans="2:6" x14ac:dyDescent="0.5">
      <c r="B65" s="4" t="s">
        <v>620</v>
      </c>
      <c r="C65" s="4">
        <v>1.2182999999999999</v>
      </c>
      <c r="E65" s="4" t="s">
        <v>1022</v>
      </c>
      <c r="F65" s="4">
        <v>1.123</v>
      </c>
    </row>
    <row r="66" spans="2:6" x14ac:dyDescent="0.5">
      <c r="B66" s="4" t="s">
        <v>621</v>
      </c>
      <c r="C66" s="4">
        <v>1.159</v>
      </c>
      <c r="E66" s="4" t="s">
        <v>1023</v>
      </c>
      <c r="F66" s="4">
        <v>0.999</v>
      </c>
    </row>
    <row r="67" spans="2:6" x14ac:dyDescent="0.5">
      <c r="B67" s="4" t="s">
        <v>622</v>
      </c>
      <c r="C67" s="4">
        <v>1.0153000000000001</v>
      </c>
      <c r="E67" s="4" t="s">
        <v>1024</v>
      </c>
      <c r="F67" s="4">
        <v>0.97699999999999998</v>
      </c>
    </row>
    <row r="68" spans="2:6" x14ac:dyDescent="0.5">
      <c r="B68" s="4" t="s">
        <v>623</v>
      </c>
      <c r="C68" s="4">
        <v>0.65669999999999995</v>
      </c>
      <c r="E68" s="4" t="s">
        <v>1025</v>
      </c>
      <c r="F68" s="4">
        <v>0.93600000000000005</v>
      </c>
    </row>
    <row r="69" spans="2:6" x14ac:dyDescent="0.5">
      <c r="B69" s="4" t="s">
        <v>624</v>
      </c>
      <c r="C69" s="4">
        <v>0.9264</v>
      </c>
      <c r="E69" s="4" t="s">
        <v>1026</v>
      </c>
      <c r="F69" s="4">
        <v>1.048</v>
      </c>
    </row>
    <row r="70" spans="2:6" x14ac:dyDescent="0.5">
      <c r="B70" s="4" t="s">
        <v>625</v>
      </c>
      <c r="C70" s="4">
        <v>0.3261</v>
      </c>
      <c r="E70" s="4" t="s">
        <v>568</v>
      </c>
      <c r="F70" s="4">
        <v>0.91400000000000003</v>
      </c>
    </row>
    <row r="71" spans="2:6" x14ac:dyDescent="0.5">
      <c r="B71" s="4" t="s">
        <v>626</v>
      </c>
      <c r="C71" s="4">
        <v>0.84899999999999998</v>
      </c>
      <c r="E71" s="4" t="s">
        <v>1027</v>
      </c>
      <c r="F71" s="4">
        <v>0.96199999999999997</v>
      </c>
    </row>
    <row r="72" spans="2:6" x14ac:dyDescent="0.5">
      <c r="B72" s="4" t="s">
        <v>627</v>
      </c>
      <c r="C72" s="4">
        <v>0.90139999999999998</v>
      </c>
      <c r="E72" s="4" t="s">
        <v>570</v>
      </c>
      <c r="F72" s="4">
        <v>0.92900000000000005</v>
      </c>
    </row>
    <row r="73" spans="2:6" x14ac:dyDescent="0.5">
      <c r="B73" s="4" t="s">
        <v>628</v>
      </c>
      <c r="C73" s="4">
        <v>1.0064</v>
      </c>
      <c r="E73" s="4" t="s">
        <v>571</v>
      </c>
      <c r="F73" s="4">
        <v>0.92100000000000004</v>
      </c>
    </row>
    <row r="74" spans="2:6" x14ac:dyDescent="0.5">
      <c r="B74" s="4" t="s">
        <v>629</v>
      </c>
      <c r="C74" s="4">
        <v>1.0876999999999999</v>
      </c>
      <c r="E74" s="4" t="s">
        <v>572</v>
      </c>
      <c r="F74" s="4">
        <v>0.92</v>
      </c>
    </row>
    <row r="75" spans="2:6" x14ac:dyDescent="0.5">
      <c r="B75" s="4" t="s">
        <v>630</v>
      </c>
      <c r="C75" s="4">
        <v>0.67969999999999997</v>
      </c>
      <c r="E75" s="4" t="s">
        <v>573</v>
      </c>
      <c r="F75" s="4">
        <v>0.92100000000000004</v>
      </c>
    </row>
    <row r="76" spans="2:6" x14ac:dyDescent="0.5">
      <c r="B76" s="4" t="s">
        <v>631</v>
      </c>
      <c r="C76" s="4">
        <v>0.8357</v>
      </c>
      <c r="E76" s="4" t="s">
        <v>1028</v>
      </c>
      <c r="F76" s="4">
        <v>0.92800000000000005</v>
      </c>
    </row>
    <row r="77" spans="2:6" x14ac:dyDescent="0.5">
      <c r="B77" s="4" t="s">
        <v>632</v>
      </c>
      <c r="C77" s="4">
        <v>0.93330000000000002</v>
      </c>
      <c r="E77" s="4" t="s">
        <v>1029</v>
      </c>
      <c r="F77" s="4">
        <v>0.98099999999999998</v>
      </c>
    </row>
    <row r="78" spans="2:6" x14ac:dyDescent="0.5">
      <c r="B78" s="4" t="s">
        <v>633</v>
      </c>
      <c r="C78" s="4">
        <v>1.1830000000000001</v>
      </c>
      <c r="E78" s="4" t="s">
        <v>1030</v>
      </c>
      <c r="F78" s="4">
        <v>0.92700000000000005</v>
      </c>
    </row>
    <row r="79" spans="2:6" x14ac:dyDescent="0.5">
      <c r="B79" s="4" t="s">
        <v>634</v>
      </c>
      <c r="C79" s="4">
        <v>0.97899999999999998</v>
      </c>
      <c r="E79" s="4" t="s">
        <v>1031</v>
      </c>
      <c r="F79" s="4">
        <v>1.012</v>
      </c>
    </row>
    <row r="80" spans="2:6" x14ac:dyDescent="0.5">
      <c r="B80" s="4" t="s">
        <v>635</v>
      </c>
      <c r="C80" s="4">
        <v>0.91610000000000003</v>
      </c>
      <c r="E80" s="4" t="s">
        <v>1032</v>
      </c>
      <c r="F80" s="4">
        <v>1.1060000000000001</v>
      </c>
    </row>
    <row r="81" spans="2:6" x14ac:dyDescent="0.5">
      <c r="B81" s="4" t="s">
        <v>636</v>
      </c>
      <c r="C81" s="4">
        <v>1.1187</v>
      </c>
      <c r="E81" s="4" t="s">
        <v>1033</v>
      </c>
      <c r="F81" s="4">
        <v>1.028</v>
      </c>
    </row>
    <row r="82" spans="2:6" x14ac:dyDescent="0.5">
      <c r="B82" s="4" t="s">
        <v>637</v>
      </c>
      <c r="C82" s="4">
        <v>0.81620000000000004</v>
      </c>
      <c r="E82" s="4" t="s">
        <v>1034</v>
      </c>
      <c r="F82" s="4">
        <v>0.95399999999999996</v>
      </c>
    </row>
    <row r="83" spans="2:6" x14ac:dyDescent="0.5">
      <c r="B83" s="4" t="s">
        <v>638</v>
      </c>
      <c r="C83" s="4">
        <v>0.86209999999999998</v>
      </c>
      <c r="E83" s="4" t="s">
        <v>579</v>
      </c>
      <c r="F83" s="4">
        <v>0.98</v>
      </c>
    </row>
    <row r="84" spans="2:6" x14ac:dyDescent="0.5">
      <c r="B84" s="4" t="s">
        <v>639</v>
      </c>
      <c r="C84" s="4">
        <v>0.89119999999999999</v>
      </c>
      <c r="E84" s="4" t="s">
        <v>580</v>
      </c>
      <c r="F84" s="4">
        <v>0.89800000000000002</v>
      </c>
    </row>
    <row r="85" spans="2:6" x14ac:dyDescent="0.5">
      <c r="B85" s="4" t="s">
        <v>640</v>
      </c>
      <c r="C85" s="4">
        <v>0.93149999999999999</v>
      </c>
      <c r="E85" s="4" t="s">
        <v>1035</v>
      </c>
      <c r="F85" s="4">
        <v>0.91300000000000003</v>
      </c>
    </row>
    <row r="86" spans="2:6" x14ac:dyDescent="0.5">
      <c r="B86" s="4" t="s">
        <v>641</v>
      </c>
      <c r="C86" s="4">
        <v>0.79079999999999995</v>
      </c>
      <c r="E86" s="4" t="s">
        <v>582</v>
      </c>
      <c r="F86" s="4">
        <v>0.98099999999999998</v>
      </c>
    </row>
    <row r="87" spans="2:6" x14ac:dyDescent="0.5">
      <c r="B87" s="4" t="s">
        <v>642</v>
      </c>
      <c r="C87" s="4">
        <v>1.2999000000000001</v>
      </c>
      <c r="E87" s="4" t="s">
        <v>583</v>
      </c>
      <c r="F87" s="4">
        <v>0.91900000000000004</v>
      </c>
    </row>
    <row r="88" spans="2:6" x14ac:dyDescent="0.5">
      <c r="B88" s="4" t="s">
        <v>643</v>
      </c>
      <c r="C88" s="4">
        <v>1.1012</v>
      </c>
      <c r="E88" s="4" t="s">
        <v>584</v>
      </c>
      <c r="F88" s="4">
        <v>0.98799999999999999</v>
      </c>
    </row>
    <row r="89" spans="2:6" x14ac:dyDescent="0.5">
      <c r="B89" s="4" t="s">
        <v>644</v>
      </c>
      <c r="C89" s="4">
        <v>0.8992</v>
      </c>
      <c r="E89" s="4" t="s">
        <v>585</v>
      </c>
      <c r="F89" s="4">
        <v>1.008</v>
      </c>
    </row>
    <row r="90" spans="2:6" x14ac:dyDescent="0.5">
      <c r="B90" s="4" t="s">
        <v>645</v>
      </c>
      <c r="C90" s="4">
        <v>0.84279999999999999</v>
      </c>
      <c r="E90" s="4" t="s">
        <v>1036</v>
      </c>
      <c r="F90" s="4">
        <v>1.1120000000000001</v>
      </c>
    </row>
    <row r="91" spans="2:6" x14ac:dyDescent="0.5">
      <c r="B91" s="4" t="s">
        <v>646</v>
      </c>
      <c r="C91" s="4">
        <v>0.79159999999999997</v>
      </c>
      <c r="E91" s="4" t="s">
        <v>1037</v>
      </c>
      <c r="F91" s="4">
        <v>1.0720000000000001</v>
      </c>
    </row>
    <row r="92" spans="2:6" x14ac:dyDescent="0.5">
      <c r="B92" s="4" t="s">
        <v>647</v>
      </c>
      <c r="C92" s="4">
        <v>0.90259999999999996</v>
      </c>
      <c r="E92" s="4" t="s">
        <v>586</v>
      </c>
      <c r="F92" s="4">
        <v>0.95299999999999996</v>
      </c>
    </row>
    <row r="93" spans="2:6" x14ac:dyDescent="0.5">
      <c r="B93" s="4" t="s">
        <v>648</v>
      </c>
      <c r="C93" s="4">
        <v>0.85670000000000002</v>
      </c>
      <c r="E93" s="4" t="s">
        <v>1038</v>
      </c>
      <c r="F93" s="4">
        <v>0.96099999999999997</v>
      </c>
    </row>
    <row r="94" spans="2:6" x14ac:dyDescent="0.5">
      <c r="B94" s="4" t="s">
        <v>649</v>
      </c>
      <c r="C94" s="4">
        <v>0.8579</v>
      </c>
      <c r="E94" s="4" t="s">
        <v>588</v>
      </c>
      <c r="F94" s="4">
        <v>0.94399999999999995</v>
      </c>
    </row>
    <row r="95" spans="2:6" x14ac:dyDescent="0.5">
      <c r="B95" s="4" t="s">
        <v>650</v>
      </c>
      <c r="C95" s="4">
        <v>0.8972</v>
      </c>
      <c r="E95" s="4" t="s">
        <v>589</v>
      </c>
      <c r="F95" s="4">
        <v>0.96899999999999997</v>
      </c>
    </row>
    <row r="96" spans="2:6" x14ac:dyDescent="0.5">
      <c r="B96" s="4" t="s">
        <v>651</v>
      </c>
      <c r="C96" s="4">
        <v>0.83230000000000004</v>
      </c>
      <c r="E96" s="4" t="s">
        <v>590</v>
      </c>
      <c r="F96" s="4">
        <v>0.95199999999999996</v>
      </c>
    </row>
    <row r="97" spans="2:6" x14ac:dyDescent="0.5">
      <c r="B97" s="4" t="s">
        <v>652</v>
      </c>
      <c r="C97" s="4">
        <v>0.9083</v>
      </c>
      <c r="E97" s="4" t="s">
        <v>591</v>
      </c>
      <c r="F97" s="4">
        <v>0.92500000000000004</v>
      </c>
    </row>
    <row r="98" spans="2:6" x14ac:dyDescent="0.5">
      <c r="B98" s="4" t="s">
        <v>653</v>
      </c>
      <c r="C98" s="4">
        <v>1.1568000000000001</v>
      </c>
      <c r="E98" s="4" t="s">
        <v>1039</v>
      </c>
      <c r="F98" s="4">
        <v>0.96799999999999997</v>
      </c>
    </row>
    <row r="99" spans="2:6" x14ac:dyDescent="0.5">
      <c r="B99" s="4" t="s">
        <v>654</v>
      </c>
      <c r="C99" s="4">
        <v>1.0181</v>
      </c>
      <c r="E99" s="4" t="s">
        <v>1040</v>
      </c>
      <c r="F99" s="4">
        <v>0.95699999999999996</v>
      </c>
    </row>
    <row r="100" spans="2:6" x14ac:dyDescent="0.5">
      <c r="B100" s="4" t="s">
        <v>655</v>
      </c>
      <c r="C100" s="4">
        <v>0.88449999999999995</v>
      </c>
      <c r="E100" s="4" t="s">
        <v>1041</v>
      </c>
      <c r="F100" s="4">
        <v>1.024</v>
      </c>
    </row>
    <row r="101" spans="2:6" x14ac:dyDescent="0.5">
      <c r="B101" s="4" t="s">
        <v>656</v>
      </c>
      <c r="C101" s="4">
        <v>1.2524</v>
      </c>
      <c r="E101" s="4" t="s">
        <v>595</v>
      </c>
      <c r="F101" s="4">
        <v>0.93899999999999995</v>
      </c>
    </row>
    <row r="102" spans="2:6" x14ac:dyDescent="0.5">
      <c r="B102" s="4" t="s">
        <v>657</v>
      </c>
      <c r="C102" s="4">
        <v>1.1806000000000001</v>
      </c>
      <c r="E102" s="4" t="s">
        <v>596</v>
      </c>
      <c r="F102" s="4">
        <v>0.96099999999999997</v>
      </c>
    </row>
    <row r="103" spans="2:6" x14ac:dyDescent="0.5">
      <c r="B103" s="4" t="s">
        <v>658</v>
      </c>
      <c r="C103" s="4">
        <v>0.80889999999999995</v>
      </c>
      <c r="E103" s="4" t="s">
        <v>597</v>
      </c>
      <c r="F103" s="4">
        <v>0.91600000000000004</v>
      </c>
    </row>
    <row r="104" spans="2:6" x14ac:dyDescent="0.5">
      <c r="B104" s="4" t="s">
        <v>659</v>
      </c>
      <c r="C104" s="4">
        <v>0.92820000000000003</v>
      </c>
      <c r="E104" s="4" t="s">
        <v>1042</v>
      </c>
      <c r="F104" s="4">
        <v>0.96499999999999997</v>
      </c>
    </row>
    <row r="105" spans="2:6" x14ac:dyDescent="0.5">
      <c r="B105" s="4" t="s">
        <v>660</v>
      </c>
      <c r="C105" s="4">
        <v>1.0538000000000001</v>
      </c>
      <c r="E105" s="4" t="s">
        <v>599</v>
      </c>
      <c r="F105" s="4">
        <v>0.94799999999999995</v>
      </c>
    </row>
    <row r="106" spans="2:6" x14ac:dyDescent="0.5">
      <c r="B106" s="4" t="s">
        <v>661</v>
      </c>
      <c r="C106" s="4">
        <v>0.85570000000000002</v>
      </c>
      <c r="E106" s="4" t="s">
        <v>600</v>
      </c>
      <c r="F106" s="4">
        <v>0.96299999999999997</v>
      </c>
    </row>
    <row r="107" spans="2:6" x14ac:dyDescent="0.5">
      <c r="B107" s="4" t="s">
        <v>662</v>
      </c>
      <c r="C107" s="4">
        <v>0.96030000000000004</v>
      </c>
      <c r="E107" s="4" t="s">
        <v>602</v>
      </c>
      <c r="F107" s="4">
        <v>0.98399999999999999</v>
      </c>
    </row>
    <row r="108" spans="2:6" x14ac:dyDescent="0.5">
      <c r="B108" s="4" t="s">
        <v>663</v>
      </c>
      <c r="C108" s="4">
        <v>0.88470000000000004</v>
      </c>
      <c r="E108" s="4" t="s">
        <v>601</v>
      </c>
      <c r="F108" s="4">
        <v>1.0009999999999999</v>
      </c>
    </row>
    <row r="109" spans="2:6" x14ac:dyDescent="0.5">
      <c r="B109" s="4" t="s">
        <v>664</v>
      </c>
      <c r="C109" s="4">
        <v>1.0482</v>
      </c>
      <c r="E109" s="4" t="s">
        <v>1043</v>
      </c>
      <c r="F109" s="4">
        <v>1.014</v>
      </c>
    </row>
    <row r="110" spans="2:6" x14ac:dyDescent="0.5">
      <c r="B110" s="4" t="s">
        <v>665</v>
      </c>
      <c r="C110" s="4">
        <v>1.0121</v>
      </c>
      <c r="E110" s="4" t="s">
        <v>604</v>
      </c>
      <c r="F110" s="4">
        <v>0.93100000000000005</v>
      </c>
    </row>
    <row r="111" spans="2:6" x14ac:dyDescent="0.5">
      <c r="B111" s="4" t="s">
        <v>666</v>
      </c>
      <c r="C111" s="4">
        <v>0.74539999999999995</v>
      </c>
      <c r="E111" s="4" t="s">
        <v>605</v>
      </c>
      <c r="F111" s="4">
        <v>0.94499999999999995</v>
      </c>
    </row>
    <row r="112" spans="2:6" x14ac:dyDescent="0.5">
      <c r="B112" s="4" t="s">
        <v>667</v>
      </c>
      <c r="C112" s="4">
        <v>0.92020000000000002</v>
      </c>
      <c r="E112" s="4" t="s">
        <v>606</v>
      </c>
      <c r="F112" s="4">
        <v>0.97599999999999998</v>
      </c>
    </row>
    <row r="113" spans="2:3" x14ac:dyDescent="0.5">
      <c r="B113" s="4" t="s">
        <v>668</v>
      </c>
      <c r="C113" s="4">
        <v>0.72489999999999999</v>
      </c>
    </row>
    <row r="114" spans="2:3" x14ac:dyDescent="0.5">
      <c r="B114" s="4" t="s">
        <v>669</v>
      </c>
      <c r="C114" s="4">
        <v>0.81440000000000001</v>
      </c>
    </row>
    <row r="115" spans="2:3" x14ac:dyDescent="0.5">
      <c r="B115" s="4" t="s">
        <v>670</v>
      </c>
      <c r="C115" s="4">
        <v>0.90969999999999995</v>
      </c>
    </row>
    <row r="116" spans="2:3" x14ac:dyDescent="0.5">
      <c r="B116" s="4" t="s">
        <v>671</v>
      </c>
      <c r="C116" s="4">
        <v>0.88890000000000002</v>
      </c>
    </row>
    <row r="117" spans="2:3" x14ac:dyDescent="0.5">
      <c r="B117" s="4" t="s">
        <v>672</v>
      </c>
      <c r="C117" s="4">
        <v>0.86699999999999999</v>
      </c>
    </row>
    <row r="118" spans="2:3" x14ac:dyDescent="0.5">
      <c r="B118" s="4" t="s">
        <v>673</v>
      </c>
      <c r="C118" s="4">
        <v>1.125</v>
      </c>
    </row>
    <row r="119" spans="2:3" x14ac:dyDescent="0.5">
      <c r="B119" s="4" t="s">
        <v>674</v>
      </c>
      <c r="C119" s="4">
        <v>0.88990000000000002</v>
      </c>
    </row>
    <row r="120" spans="2:3" x14ac:dyDescent="0.5">
      <c r="B120" s="4" t="s">
        <v>675</v>
      </c>
      <c r="C120" s="4">
        <v>0.79759999999999998</v>
      </c>
    </row>
    <row r="121" spans="2:3" x14ac:dyDescent="0.5">
      <c r="B121" s="4" t="s">
        <v>676</v>
      </c>
      <c r="C121" s="4">
        <v>0.88749999999999996</v>
      </c>
    </row>
    <row r="122" spans="2:3" x14ac:dyDescent="0.5">
      <c r="B122" s="4" t="s">
        <v>677</v>
      </c>
      <c r="C122" s="4">
        <v>0.94640000000000002</v>
      </c>
    </row>
    <row r="123" spans="2:3" x14ac:dyDescent="0.5">
      <c r="B123" s="4" t="s">
        <v>678</v>
      </c>
      <c r="C123" s="4">
        <v>0.89029999999999998</v>
      </c>
    </row>
    <row r="124" spans="2:3" x14ac:dyDescent="0.5">
      <c r="B124" s="4" t="s">
        <v>679</v>
      </c>
      <c r="C124" s="4">
        <v>0.85140000000000005</v>
      </c>
    </row>
    <row r="125" spans="2:3" x14ac:dyDescent="0.5">
      <c r="B125" s="4" t="s">
        <v>680</v>
      </c>
      <c r="C125" s="4">
        <v>0.89380000000000004</v>
      </c>
    </row>
    <row r="126" spans="2:3" x14ac:dyDescent="0.5">
      <c r="B126" s="4" t="s">
        <v>681</v>
      </c>
      <c r="C126" s="4">
        <v>1.0419</v>
      </c>
    </row>
    <row r="127" spans="2:3" x14ac:dyDescent="0.5">
      <c r="B127" s="4" t="s">
        <v>682</v>
      </c>
      <c r="C127" s="4">
        <v>1.0891</v>
      </c>
    </row>
    <row r="128" spans="2:3" x14ac:dyDescent="0.5">
      <c r="B128" s="4" t="s">
        <v>683</v>
      </c>
      <c r="C128" s="4">
        <v>0.9103</v>
      </c>
    </row>
    <row r="129" spans="2:3" x14ac:dyDescent="0.5">
      <c r="B129" s="4" t="s">
        <v>684</v>
      </c>
      <c r="C129" s="4">
        <v>0.71660000000000001</v>
      </c>
    </row>
    <row r="130" spans="2:3" x14ac:dyDescent="0.5">
      <c r="B130" s="4" t="s">
        <v>685</v>
      </c>
      <c r="C130" s="4">
        <v>0.76439999999999997</v>
      </c>
    </row>
    <row r="131" spans="2:3" x14ac:dyDescent="0.5">
      <c r="B131" s="4" t="s">
        <v>686</v>
      </c>
      <c r="C131" s="4">
        <v>0.85409999999999997</v>
      </c>
    </row>
    <row r="132" spans="2:3" x14ac:dyDescent="0.5">
      <c r="B132" s="4" t="s">
        <v>687</v>
      </c>
      <c r="C132" s="4">
        <v>0.91839999999999999</v>
      </c>
    </row>
    <row r="133" spans="2:3" x14ac:dyDescent="0.5">
      <c r="B133" s="4" t="s">
        <v>688</v>
      </c>
      <c r="C133" s="4">
        <v>0.89680000000000004</v>
      </c>
    </row>
    <row r="134" spans="2:3" x14ac:dyDescent="0.5">
      <c r="B134" s="4" t="s">
        <v>689</v>
      </c>
      <c r="C134" s="4">
        <v>0.95279999999999998</v>
      </c>
    </row>
    <row r="135" spans="2:3" x14ac:dyDescent="0.5">
      <c r="B135" s="4" t="s">
        <v>690</v>
      </c>
      <c r="C135" s="4">
        <v>0.8377</v>
      </c>
    </row>
    <row r="136" spans="2:3" x14ac:dyDescent="0.5">
      <c r="B136" s="4" t="s">
        <v>691</v>
      </c>
      <c r="C136" s="4">
        <v>0.85650000000000004</v>
      </c>
    </row>
    <row r="137" spans="2:3" x14ac:dyDescent="0.5">
      <c r="B137" s="4" t="s">
        <v>692</v>
      </c>
      <c r="C137" s="4">
        <v>0.78490000000000004</v>
      </c>
    </row>
    <row r="138" spans="2:3" x14ac:dyDescent="0.5">
      <c r="B138" s="4" t="s">
        <v>693</v>
      </c>
      <c r="C138" s="4">
        <v>0.96799999999999997</v>
      </c>
    </row>
    <row r="139" spans="2:3" x14ac:dyDescent="0.5">
      <c r="B139" s="4" t="s">
        <v>694</v>
      </c>
      <c r="C139" s="4">
        <v>0.9486</v>
      </c>
    </row>
    <row r="140" spans="2:3" x14ac:dyDescent="0.5">
      <c r="B140" s="4" t="s">
        <v>695</v>
      </c>
      <c r="C140" s="4">
        <v>0.97519999999999996</v>
      </c>
    </row>
    <row r="141" spans="2:3" x14ac:dyDescent="0.5">
      <c r="B141" s="4" t="s">
        <v>696</v>
      </c>
      <c r="C141" s="4">
        <v>1.0808</v>
      </c>
    </row>
    <row r="142" spans="2:3" x14ac:dyDescent="0.5">
      <c r="B142" s="4" t="s">
        <v>697</v>
      </c>
      <c r="C142" s="4">
        <v>0.90390000000000004</v>
      </c>
    </row>
    <row r="143" spans="2:3" x14ac:dyDescent="0.5">
      <c r="B143" s="4" t="s">
        <v>698</v>
      </c>
      <c r="C143" s="4">
        <v>0.85750000000000004</v>
      </c>
    </row>
    <row r="144" spans="2:3" x14ac:dyDescent="0.5">
      <c r="B144" s="4" t="s">
        <v>699</v>
      </c>
      <c r="C144" s="4">
        <v>0.96250000000000002</v>
      </c>
    </row>
    <row r="145" spans="2:3" x14ac:dyDescent="0.5">
      <c r="B145" s="4" t="s">
        <v>700</v>
      </c>
      <c r="C145" s="4">
        <v>0.8992</v>
      </c>
    </row>
    <row r="146" spans="2:3" x14ac:dyDescent="0.5">
      <c r="B146" s="4" t="s">
        <v>701</v>
      </c>
      <c r="C146" s="4">
        <v>0.92879999999999996</v>
      </c>
    </row>
    <row r="147" spans="2:3" x14ac:dyDescent="0.5">
      <c r="B147" s="4" t="s">
        <v>702</v>
      </c>
      <c r="C147" s="4">
        <v>0.75409999999999999</v>
      </c>
    </row>
    <row r="148" spans="2:3" x14ac:dyDescent="0.5">
      <c r="B148" s="4" t="s">
        <v>703</v>
      </c>
      <c r="C148" s="4">
        <v>0.78859999999999997</v>
      </c>
    </row>
    <row r="149" spans="2:3" x14ac:dyDescent="0.5">
      <c r="B149" s="4" t="s">
        <v>704</v>
      </c>
      <c r="C149" s="4">
        <v>0.872</v>
      </c>
    </row>
    <row r="150" spans="2:3" x14ac:dyDescent="0.5">
      <c r="B150" s="4" t="s">
        <v>705</v>
      </c>
      <c r="C150" s="4">
        <v>0.67220000000000002</v>
      </c>
    </row>
    <row r="151" spans="2:3" x14ac:dyDescent="0.5">
      <c r="B151" s="4" t="s">
        <v>706</v>
      </c>
      <c r="C151" s="4">
        <v>0.87949999999999995</v>
      </c>
    </row>
    <row r="152" spans="2:3" x14ac:dyDescent="0.5">
      <c r="B152" s="4" t="s">
        <v>707</v>
      </c>
      <c r="C152" s="4">
        <v>0.80149999999999999</v>
      </c>
    </row>
    <row r="153" spans="2:3" x14ac:dyDescent="0.5">
      <c r="B153" s="4" t="s">
        <v>708</v>
      </c>
      <c r="C153" s="4">
        <v>0.98809999999999998</v>
      </c>
    </row>
    <row r="154" spans="2:3" x14ac:dyDescent="0.5">
      <c r="B154" s="4" t="s">
        <v>709</v>
      </c>
      <c r="C154" s="4">
        <v>0.87060000000000004</v>
      </c>
    </row>
    <row r="155" spans="2:3" x14ac:dyDescent="0.5">
      <c r="B155" s="4" t="s">
        <v>710</v>
      </c>
      <c r="C155" s="4">
        <v>0.88429999999999997</v>
      </c>
    </row>
    <row r="156" spans="2:3" x14ac:dyDescent="0.5">
      <c r="B156" s="4" t="s">
        <v>711</v>
      </c>
      <c r="C156" s="4">
        <v>0.64949999999999997</v>
      </c>
    </row>
    <row r="157" spans="2:3" x14ac:dyDescent="0.5">
      <c r="B157" s="4" t="s">
        <v>712</v>
      </c>
      <c r="C157" s="4">
        <v>1.0899000000000001</v>
      </c>
    </row>
    <row r="158" spans="2:3" x14ac:dyDescent="0.5">
      <c r="B158" s="4" t="s">
        <v>713</v>
      </c>
      <c r="C158" s="4">
        <v>0.8377</v>
      </c>
    </row>
    <row r="159" spans="2:3" x14ac:dyDescent="0.5">
      <c r="B159" s="4" t="s">
        <v>714</v>
      </c>
      <c r="C159" s="4">
        <v>0.9748</v>
      </c>
    </row>
    <row r="160" spans="2:3" x14ac:dyDescent="0.5">
      <c r="B160" s="4" t="s">
        <v>715</v>
      </c>
      <c r="C160" s="4">
        <v>0.95440000000000003</v>
      </c>
    </row>
    <row r="161" spans="2:3" x14ac:dyDescent="0.5">
      <c r="B161" s="4" t="s">
        <v>716</v>
      </c>
      <c r="C161" s="4">
        <v>0.9012</v>
      </c>
    </row>
    <row r="162" spans="2:3" x14ac:dyDescent="0.5">
      <c r="B162" s="4" t="s">
        <v>717</v>
      </c>
      <c r="C162" s="4">
        <v>0.96689999999999998</v>
      </c>
    </row>
    <row r="163" spans="2:3" x14ac:dyDescent="0.5">
      <c r="B163" s="4" t="s">
        <v>718</v>
      </c>
      <c r="C163" s="4">
        <v>0.95420000000000005</v>
      </c>
    </row>
    <row r="164" spans="2:3" x14ac:dyDescent="0.5">
      <c r="B164" s="4" t="s">
        <v>719</v>
      </c>
      <c r="C164" s="4">
        <v>1.0282</v>
      </c>
    </row>
    <row r="165" spans="2:3" x14ac:dyDescent="0.5">
      <c r="B165" s="4" t="s">
        <v>720</v>
      </c>
      <c r="C165" s="4">
        <v>0.82479999999999998</v>
      </c>
    </row>
    <row r="166" spans="2:3" x14ac:dyDescent="0.5">
      <c r="B166" s="4" t="s">
        <v>721</v>
      </c>
      <c r="C166" s="4">
        <v>0.91669999999999996</v>
      </c>
    </row>
    <row r="167" spans="2:3" x14ac:dyDescent="0.5">
      <c r="B167" s="4" t="s">
        <v>722</v>
      </c>
      <c r="C167" s="4">
        <v>0.81110000000000004</v>
      </c>
    </row>
    <row r="168" spans="2:3" x14ac:dyDescent="0.5">
      <c r="B168" s="4" t="s">
        <v>723</v>
      </c>
      <c r="C168" s="4">
        <v>0.82240000000000002</v>
      </c>
    </row>
    <row r="169" spans="2:3" x14ac:dyDescent="0.5">
      <c r="B169" s="4" t="s">
        <v>724</v>
      </c>
      <c r="C169" s="4">
        <v>0.83109999999999995</v>
      </c>
    </row>
    <row r="170" spans="2:3" x14ac:dyDescent="0.5">
      <c r="B170" s="4" t="s">
        <v>725</v>
      </c>
      <c r="C170" s="4">
        <v>0.75549999999999995</v>
      </c>
    </row>
    <row r="171" spans="2:3" x14ac:dyDescent="0.5">
      <c r="B171" s="4" t="s">
        <v>726</v>
      </c>
      <c r="C171" s="4">
        <v>1.2159</v>
      </c>
    </row>
    <row r="172" spans="2:3" x14ac:dyDescent="0.5">
      <c r="B172" s="4" t="s">
        <v>727</v>
      </c>
      <c r="C172" s="4">
        <v>0.9163</v>
      </c>
    </row>
    <row r="173" spans="2:3" x14ac:dyDescent="0.5">
      <c r="B173" s="4" t="s">
        <v>728</v>
      </c>
      <c r="C173" s="4">
        <v>0.92320000000000002</v>
      </c>
    </row>
    <row r="174" spans="2:3" x14ac:dyDescent="0.5">
      <c r="B174" s="4" t="s">
        <v>729</v>
      </c>
      <c r="C174" s="4">
        <v>0.86029999999999995</v>
      </c>
    </row>
    <row r="175" spans="2:3" x14ac:dyDescent="0.5">
      <c r="B175" s="4" t="s">
        <v>730</v>
      </c>
      <c r="C175" s="4">
        <v>0.83089999999999997</v>
      </c>
    </row>
    <row r="176" spans="2:3" x14ac:dyDescent="0.5">
      <c r="B176" s="4" t="s">
        <v>731</v>
      </c>
      <c r="C176" s="4">
        <v>0.8115</v>
      </c>
    </row>
    <row r="177" spans="2:3" x14ac:dyDescent="0.5">
      <c r="B177" s="4" t="s">
        <v>732</v>
      </c>
      <c r="C177" s="4">
        <v>0.81679999999999997</v>
      </c>
    </row>
    <row r="178" spans="2:3" x14ac:dyDescent="0.5">
      <c r="B178" s="4" t="s">
        <v>733</v>
      </c>
      <c r="C178" s="4">
        <v>1.0469999999999999</v>
      </c>
    </row>
    <row r="179" spans="2:3" x14ac:dyDescent="0.5">
      <c r="B179" s="4" t="s">
        <v>734</v>
      </c>
      <c r="C179" s="4">
        <v>1.0249999999999999</v>
      </c>
    </row>
    <row r="180" spans="2:3" x14ac:dyDescent="0.5">
      <c r="B180" s="4" t="s">
        <v>735</v>
      </c>
      <c r="C180" s="4">
        <v>0.81230000000000002</v>
      </c>
    </row>
    <row r="181" spans="2:3" x14ac:dyDescent="0.5">
      <c r="B181" s="4" t="s">
        <v>736</v>
      </c>
      <c r="C181" s="4">
        <v>0.66139999999999999</v>
      </c>
    </row>
    <row r="182" spans="2:3" x14ac:dyDescent="0.5">
      <c r="B182" s="4" t="s">
        <v>737</v>
      </c>
      <c r="C182" s="4">
        <v>0.81840000000000002</v>
      </c>
    </row>
    <row r="183" spans="2:3" x14ac:dyDescent="0.5">
      <c r="B183" s="4" t="s">
        <v>738</v>
      </c>
      <c r="C183" s="4">
        <v>0.97419999999999995</v>
      </c>
    </row>
    <row r="184" spans="2:3" x14ac:dyDescent="0.5">
      <c r="B184" s="4" t="s">
        <v>739</v>
      </c>
      <c r="C184" s="4">
        <v>0.97</v>
      </c>
    </row>
    <row r="185" spans="2:3" x14ac:dyDescent="0.5">
      <c r="B185" s="4" t="s">
        <v>740</v>
      </c>
      <c r="C185" s="4">
        <v>0.83050000000000002</v>
      </c>
    </row>
    <row r="186" spans="2:3" x14ac:dyDescent="0.5">
      <c r="B186" s="4" t="s">
        <v>741</v>
      </c>
      <c r="C186" s="4">
        <v>0.9728</v>
      </c>
    </row>
    <row r="187" spans="2:3" x14ac:dyDescent="0.5">
      <c r="B187" s="4" t="s">
        <v>742</v>
      </c>
      <c r="C187" s="4">
        <v>0.96899999999999997</v>
      </c>
    </row>
    <row r="188" spans="2:3" x14ac:dyDescent="0.5">
      <c r="B188" s="4" t="s">
        <v>743</v>
      </c>
      <c r="C188" s="4">
        <v>0.9637</v>
      </c>
    </row>
    <row r="189" spans="2:3" x14ac:dyDescent="0.5">
      <c r="B189" s="4" t="s">
        <v>744</v>
      </c>
      <c r="C189" s="4">
        <v>1.0984</v>
      </c>
    </row>
    <row r="190" spans="2:3" x14ac:dyDescent="0.5">
      <c r="B190" s="4" t="s">
        <v>745</v>
      </c>
      <c r="C190" s="4">
        <v>0.70050000000000001</v>
      </c>
    </row>
    <row r="191" spans="2:3" x14ac:dyDescent="0.5">
      <c r="B191" s="4" t="s">
        <v>746</v>
      </c>
      <c r="C191" s="4">
        <v>0.86029999999999995</v>
      </c>
    </row>
    <row r="192" spans="2:3" x14ac:dyDescent="0.5">
      <c r="B192" s="4" t="s">
        <v>747</v>
      </c>
      <c r="C192" s="4">
        <v>0.93630000000000002</v>
      </c>
    </row>
    <row r="193" spans="2:3" x14ac:dyDescent="0.5">
      <c r="B193" s="4" t="s">
        <v>748</v>
      </c>
      <c r="C193" s="4">
        <v>0.90469999999999995</v>
      </c>
    </row>
    <row r="194" spans="2:3" x14ac:dyDescent="0.5">
      <c r="B194" s="4" t="s">
        <v>749</v>
      </c>
      <c r="C194" s="4">
        <v>1.0513999999999999</v>
      </c>
    </row>
    <row r="195" spans="2:3" x14ac:dyDescent="0.5">
      <c r="B195" s="4" t="s">
        <v>750</v>
      </c>
      <c r="C195" s="4">
        <v>0.83209999999999995</v>
      </c>
    </row>
    <row r="196" spans="2:3" x14ac:dyDescent="0.5">
      <c r="B196" s="4" t="s">
        <v>751</v>
      </c>
      <c r="C196" s="4">
        <v>1.0105</v>
      </c>
    </row>
    <row r="197" spans="2:3" x14ac:dyDescent="0.5">
      <c r="B197" s="4" t="s">
        <v>752</v>
      </c>
      <c r="C197" s="4">
        <v>0.7732</v>
      </c>
    </row>
    <row r="198" spans="2:3" x14ac:dyDescent="0.5">
      <c r="B198" s="4" t="s">
        <v>753</v>
      </c>
      <c r="C198" s="4">
        <v>1.0083</v>
      </c>
    </row>
    <row r="199" spans="2:3" x14ac:dyDescent="0.5">
      <c r="B199" s="4" t="s">
        <v>754</v>
      </c>
      <c r="C199" s="4">
        <v>0.83930000000000005</v>
      </c>
    </row>
    <row r="200" spans="2:3" x14ac:dyDescent="0.5">
      <c r="B200" s="4" t="s">
        <v>755</v>
      </c>
      <c r="C200" s="4">
        <v>0.88070000000000004</v>
      </c>
    </row>
    <row r="201" spans="2:3" x14ac:dyDescent="0.5">
      <c r="B201" s="4" t="s">
        <v>756</v>
      </c>
      <c r="C201" s="4">
        <v>1.0212000000000001</v>
      </c>
    </row>
    <row r="202" spans="2:3" x14ac:dyDescent="0.5">
      <c r="B202" s="4" t="s">
        <v>757</v>
      </c>
      <c r="C202" s="4">
        <v>0.78959999999999997</v>
      </c>
    </row>
    <row r="203" spans="2:3" x14ac:dyDescent="0.5">
      <c r="B203" s="4" t="s">
        <v>758</v>
      </c>
      <c r="C203" s="4">
        <v>0.94089999999999996</v>
      </c>
    </row>
    <row r="204" spans="2:3" x14ac:dyDescent="0.5">
      <c r="B204" s="4" t="s">
        <v>759</v>
      </c>
      <c r="C204" s="4">
        <v>0.95120000000000005</v>
      </c>
    </row>
    <row r="205" spans="2:3" x14ac:dyDescent="0.5">
      <c r="B205" s="4" t="s">
        <v>760</v>
      </c>
      <c r="C205" s="4">
        <v>0.873</v>
      </c>
    </row>
    <row r="206" spans="2:3" x14ac:dyDescent="0.5">
      <c r="B206" s="4" t="s">
        <v>761</v>
      </c>
      <c r="C206" s="4">
        <v>0.87019999999999997</v>
      </c>
    </row>
    <row r="207" spans="2:3" x14ac:dyDescent="0.5">
      <c r="B207" s="4" t="s">
        <v>762</v>
      </c>
      <c r="C207" s="4">
        <v>0.88970000000000005</v>
      </c>
    </row>
    <row r="208" spans="2:3" x14ac:dyDescent="0.5">
      <c r="B208" s="4" t="s">
        <v>763</v>
      </c>
      <c r="C208" s="4">
        <v>0.3967</v>
      </c>
    </row>
    <row r="209" spans="2:3" x14ac:dyDescent="0.5">
      <c r="B209" s="4" t="s">
        <v>764</v>
      </c>
      <c r="C209" s="4">
        <v>0.68469999999999998</v>
      </c>
    </row>
    <row r="210" spans="2:3" x14ac:dyDescent="0.5">
      <c r="B210" s="4" t="s">
        <v>765</v>
      </c>
      <c r="C210" s="4">
        <v>0.86370000000000002</v>
      </c>
    </row>
    <row r="211" spans="2:3" x14ac:dyDescent="0.5">
      <c r="B211" s="4" t="s">
        <v>766</v>
      </c>
      <c r="C211" s="4">
        <v>0.75629999999999997</v>
      </c>
    </row>
    <row r="212" spans="2:3" x14ac:dyDescent="0.5">
      <c r="B212" s="4" t="s">
        <v>767</v>
      </c>
      <c r="C212" s="4">
        <v>1.1103000000000001</v>
      </c>
    </row>
    <row r="213" spans="2:3" x14ac:dyDescent="0.5">
      <c r="B213" s="4" t="s">
        <v>768</v>
      </c>
      <c r="C213" s="4">
        <v>0.9486</v>
      </c>
    </row>
    <row r="214" spans="2:3" x14ac:dyDescent="0.5">
      <c r="B214" s="4" t="s">
        <v>769</v>
      </c>
      <c r="C214" s="4">
        <v>0.9123</v>
      </c>
    </row>
    <row r="215" spans="2:3" x14ac:dyDescent="0.5">
      <c r="B215" s="4" t="s">
        <v>770</v>
      </c>
      <c r="C215" s="4">
        <v>1.1072</v>
      </c>
    </row>
    <row r="216" spans="2:3" x14ac:dyDescent="0.5">
      <c r="B216" s="4" t="s">
        <v>771</v>
      </c>
      <c r="C216" s="4">
        <v>0.66359999999999997</v>
      </c>
    </row>
    <row r="217" spans="2:3" x14ac:dyDescent="0.5">
      <c r="B217" s="4" t="s">
        <v>772</v>
      </c>
      <c r="C217" s="4">
        <v>0.82889999999999997</v>
      </c>
    </row>
    <row r="218" spans="2:3" x14ac:dyDescent="0.5">
      <c r="B218" s="4" t="s">
        <v>773</v>
      </c>
      <c r="C218" s="4">
        <v>0.81030000000000002</v>
      </c>
    </row>
    <row r="219" spans="2:3" x14ac:dyDescent="0.5">
      <c r="B219" s="4" t="s">
        <v>774</v>
      </c>
      <c r="C219" s="4">
        <v>0.875</v>
      </c>
    </row>
    <row r="220" spans="2:3" x14ac:dyDescent="0.5">
      <c r="B220" s="4" t="s">
        <v>775</v>
      </c>
      <c r="C220" s="4">
        <v>0.8589</v>
      </c>
    </row>
    <row r="221" spans="2:3" x14ac:dyDescent="0.5">
      <c r="B221" s="4" t="s">
        <v>776</v>
      </c>
      <c r="C221" s="4">
        <v>0.89439999999999997</v>
      </c>
    </row>
    <row r="222" spans="2:3" x14ac:dyDescent="0.5">
      <c r="B222" s="4" t="s">
        <v>777</v>
      </c>
      <c r="C222" s="4">
        <v>0.68230000000000002</v>
      </c>
    </row>
    <row r="223" spans="2:3" x14ac:dyDescent="0.5">
      <c r="B223" s="4" t="s">
        <v>778</v>
      </c>
      <c r="C223" s="4">
        <v>1.0025999999999999</v>
      </c>
    </row>
    <row r="224" spans="2:3" x14ac:dyDescent="0.5">
      <c r="B224" s="4" t="s">
        <v>779</v>
      </c>
      <c r="C224" s="4">
        <v>0.84199999999999997</v>
      </c>
    </row>
    <row r="225" spans="2:3" x14ac:dyDescent="0.5">
      <c r="B225" s="4" t="s">
        <v>780</v>
      </c>
      <c r="C225" s="4">
        <v>0.7984</v>
      </c>
    </row>
    <row r="226" spans="2:3" x14ac:dyDescent="0.5">
      <c r="B226" s="4" t="s">
        <v>781</v>
      </c>
      <c r="C226" s="4">
        <v>0.81779999999999997</v>
      </c>
    </row>
    <row r="227" spans="2:3" x14ac:dyDescent="0.5">
      <c r="B227" s="4" t="s">
        <v>782</v>
      </c>
      <c r="C227" s="4">
        <v>0.95830000000000004</v>
      </c>
    </row>
    <row r="228" spans="2:3" x14ac:dyDescent="0.5">
      <c r="B228" s="4" t="s">
        <v>783</v>
      </c>
      <c r="C228" s="4">
        <v>0.93410000000000004</v>
      </c>
    </row>
    <row r="229" spans="2:3" x14ac:dyDescent="0.5">
      <c r="B229" s="4" t="s">
        <v>784</v>
      </c>
      <c r="C229" s="4">
        <v>0.92879999999999996</v>
      </c>
    </row>
    <row r="230" spans="2:3" x14ac:dyDescent="0.5">
      <c r="B230" s="4" t="s">
        <v>785</v>
      </c>
      <c r="C230" s="4">
        <v>0.82479999999999998</v>
      </c>
    </row>
    <row r="231" spans="2:3" x14ac:dyDescent="0.5">
      <c r="B231" s="4" t="s">
        <v>786</v>
      </c>
      <c r="C231" s="4">
        <v>0.8095</v>
      </c>
    </row>
    <row r="232" spans="2:3" x14ac:dyDescent="0.5">
      <c r="B232" s="4" t="s">
        <v>787</v>
      </c>
      <c r="C232" s="4">
        <v>0.72689999999999999</v>
      </c>
    </row>
    <row r="233" spans="2:3" x14ac:dyDescent="0.5">
      <c r="B233" s="4" t="s">
        <v>788</v>
      </c>
      <c r="C233" s="4">
        <v>0.85909999999999997</v>
      </c>
    </row>
    <row r="234" spans="2:3" x14ac:dyDescent="0.5">
      <c r="B234" s="4" t="s">
        <v>789</v>
      </c>
      <c r="C234" s="4">
        <v>0.70350000000000001</v>
      </c>
    </row>
    <row r="235" spans="2:3" x14ac:dyDescent="0.5">
      <c r="B235" s="4" t="s">
        <v>790</v>
      </c>
      <c r="C235" s="4">
        <v>0.94340000000000002</v>
      </c>
    </row>
    <row r="236" spans="2:3" x14ac:dyDescent="0.5">
      <c r="B236" s="4" t="s">
        <v>791</v>
      </c>
      <c r="C236" s="4">
        <v>0.75549999999999995</v>
      </c>
    </row>
    <row r="237" spans="2:3" x14ac:dyDescent="0.5">
      <c r="B237" s="4" t="s">
        <v>792</v>
      </c>
      <c r="C237" s="4">
        <v>0.76559999999999995</v>
      </c>
    </row>
    <row r="238" spans="2:3" x14ac:dyDescent="0.5">
      <c r="B238" s="4" t="s">
        <v>793</v>
      </c>
      <c r="C238" s="4">
        <v>0.76439999999999997</v>
      </c>
    </row>
    <row r="239" spans="2:3" x14ac:dyDescent="0.5">
      <c r="B239" s="4" t="s">
        <v>794</v>
      </c>
      <c r="C239" s="4">
        <v>0.77610000000000001</v>
      </c>
    </row>
    <row r="240" spans="2:3" x14ac:dyDescent="0.5">
      <c r="B240" s="4" t="s">
        <v>795</v>
      </c>
      <c r="C240" s="4">
        <v>0.73980000000000001</v>
      </c>
    </row>
    <row r="241" spans="2:3" x14ac:dyDescent="0.5">
      <c r="B241" s="4" t="s">
        <v>796</v>
      </c>
      <c r="C241" s="4">
        <v>1.1294</v>
      </c>
    </row>
    <row r="242" spans="2:3" x14ac:dyDescent="0.5">
      <c r="B242" s="4" t="s">
        <v>797</v>
      </c>
      <c r="C242" s="4">
        <v>0.88270000000000004</v>
      </c>
    </row>
    <row r="243" spans="2:3" x14ac:dyDescent="0.5">
      <c r="B243" s="4" t="s">
        <v>798</v>
      </c>
      <c r="C243" s="4">
        <v>0.91449999999999998</v>
      </c>
    </row>
    <row r="244" spans="2:3" x14ac:dyDescent="0.5">
      <c r="B244" s="4" t="s">
        <v>799</v>
      </c>
      <c r="C244" s="4">
        <v>0.91390000000000005</v>
      </c>
    </row>
    <row r="245" spans="2:3" x14ac:dyDescent="0.5">
      <c r="B245" s="4" t="s">
        <v>800</v>
      </c>
      <c r="C245" s="4">
        <v>0.95650000000000002</v>
      </c>
    </row>
    <row r="246" spans="2:3" x14ac:dyDescent="0.5">
      <c r="B246" s="4" t="s">
        <v>801</v>
      </c>
      <c r="C246" s="4">
        <v>0.9083</v>
      </c>
    </row>
    <row r="247" spans="2:3" x14ac:dyDescent="0.5">
      <c r="B247" s="4" t="s">
        <v>802</v>
      </c>
      <c r="C247" s="4">
        <v>0.76800000000000002</v>
      </c>
    </row>
    <row r="248" spans="2:3" x14ac:dyDescent="0.5">
      <c r="B248" s="4" t="s">
        <v>803</v>
      </c>
      <c r="C248" s="4">
        <v>1.0911</v>
      </c>
    </row>
    <row r="249" spans="2:3" x14ac:dyDescent="0.5">
      <c r="B249" s="4" t="s">
        <v>804</v>
      </c>
      <c r="C249" s="4">
        <v>0.70269999999999999</v>
      </c>
    </row>
    <row r="250" spans="2:3" x14ac:dyDescent="0.5">
      <c r="B250" s="4" t="s">
        <v>805</v>
      </c>
      <c r="C250" s="4">
        <v>0.97460000000000002</v>
      </c>
    </row>
    <row r="251" spans="2:3" x14ac:dyDescent="0.5">
      <c r="B251" s="4" t="s">
        <v>806</v>
      </c>
      <c r="C251" s="4">
        <v>0.93230000000000002</v>
      </c>
    </row>
    <row r="252" spans="2:3" x14ac:dyDescent="0.5">
      <c r="B252" s="4" t="s">
        <v>807</v>
      </c>
      <c r="C252" s="4">
        <v>0.76659999999999995</v>
      </c>
    </row>
    <row r="253" spans="2:3" x14ac:dyDescent="0.5">
      <c r="B253" s="4" t="s">
        <v>808</v>
      </c>
      <c r="C253" s="4">
        <v>0.93149999999999999</v>
      </c>
    </row>
    <row r="254" spans="2:3" x14ac:dyDescent="0.5">
      <c r="B254" s="4" t="s">
        <v>809</v>
      </c>
      <c r="C254" s="4">
        <v>0.80410000000000004</v>
      </c>
    </row>
    <row r="255" spans="2:3" x14ac:dyDescent="0.5">
      <c r="B255" s="4" t="s">
        <v>810</v>
      </c>
      <c r="C255" s="4">
        <v>0.98670000000000002</v>
      </c>
    </row>
    <row r="256" spans="2:3" x14ac:dyDescent="0.5">
      <c r="B256" s="4" t="s">
        <v>811</v>
      </c>
      <c r="C256" s="4">
        <v>0.87560000000000004</v>
      </c>
    </row>
    <row r="257" spans="2:3" x14ac:dyDescent="0.5">
      <c r="B257" s="4" t="s">
        <v>812</v>
      </c>
      <c r="C257" s="4">
        <v>0.83069999999999999</v>
      </c>
    </row>
    <row r="258" spans="2:3" x14ac:dyDescent="0.5">
      <c r="B258" s="4" t="s">
        <v>813</v>
      </c>
      <c r="C258" s="4">
        <v>0.89559999999999995</v>
      </c>
    </row>
    <row r="259" spans="2:3" x14ac:dyDescent="0.5">
      <c r="B259" s="4" t="s">
        <v>814</v>
      </c>
      <c r="C259" s="4">
        <v>0.89600000000000002</v>
      </c>
    </row>
    <row r="260" spans="2:3" x14ac:dyDescent="0.5">
      <c r="B260" s="4" t="s">
        <v>815</v>
      </c>
      <c r="C260" s="4">
        <v>0.76939999999999997</v>
      </c>
    </row>
    <row r="261" spans="2:3" x14ac:dyDescent="0.5">
      <c r="B261" s="4" t="s">
        <v>816</v>
      </c>
      <c r="C261" s="4">
        <v>0.85850000000000004</v>
      </c>
    </row>
    <row r="262" spans="2:3" x14ac:dyDescent="0.5">
      <c r="B262" s="4" t="s">
        <v>817</v>
      </c>
      <c r="C262" s="4">
        <v>1.1373</v>
      </c>
    </row>
    <row r="263" spans="2:3" x14ac:dyDescent="0.5">
      <c r="B263" s="4" t="s">
        <v>818</v>
      </c>
      <c r="C263" s="4">
        <v>0.88870000000000005</v>
      </c>
    </row>
    <row r="264" spans="2:3" x14ac:dyDescent="0.5">
      <c r="B264" s="4" t="s">
        <v>819</v>
      </c>
      <c r="C264" s="4">
        <v>0.74439999999999995</v>
      </c>
    </row>
    <row r="265" spans="2:3" x14ac:dyDescent="0.5">
      <c r="B265" s="4" t="s">
        <v>820</v>
      </c>
      <c r="C265" s="4">
        <v>1.0375000000000001</v>
      </c>
    </row>
    <row r="266" spans="2:3" x14ac:dyDescent="0.5">
      <c r="B266" s="4" t="s">
        <v>821</v>
      </c>
      <c r="C266" s="4">
        <v>0.85329999999999995</v>
      </c>
    </row>
    <row r="267" spans="2:3" x14ac:dyDescent="0.5">
      <c r="B267" s="4" t="s">
        <v>822</v>
      </c>
      <c r="C267" s="4">
        <v>0.85199999999999998</v>
      </c>
    </row>
    <row r="268" spans="2:3" x14ac:dyDescent="0.5">
      <c r="B268" s="4" t="s">
        <v>823</v>
      </c>
      <c r="C268" s="4">
        <v>0.8841</v>
      </c>
    </row>
    <row r="269" spans="2:3" x14ac:dyDescent="0.5">
      <c r="B269" s="4" t="s">
        <v>824</v>
      </c>
      <c r="C269" s="4">
        <v>0.83089999999999997</v>
      </c>
    </row>
    <row r="270" spans="2:3" x14ac:dyDescent="0.5">
      <c r="B270" s="4" t="s">
        <v>825</v>
      </c>
      <c r="C270" s="4">
        <v>0.95589999999999997</v>
      </c>
    </row>
    <row r="271" spans="2:3" x14ac:dyDescent="0.5">
      <c r="B271" s="4" t="s">
        <v>826</v>
      </c>
      <c r="C271" s="4">
        <v>0.86109999999999998</v>
      </c>
    </row>
    <row r="272" spans="2:3" x14ac:dyDescent="0.5">
      <c r="B272" s="4" t="s">
        <v>827</v>
      </c>
      <c r="C272" s="4">
        <v>0.91149999999999998</v>
      </c>
    </row>
    <row r="273" spans="2:3" x14ac:dyDescent="0.5">
      <c r="B273" s="4" t="s">
        <v>828</v>
      </c>
      <c r="C273" s="4">
        <v>0.9415</v>
      </c>
    </row>
    <row r="274" spans="2:3" x14ac:dyDescent="0.5">
      <c r="B274" s="4" t="s">
        <v>829</v>
      </c>
      <c r="C274" s="4">
        <v>1.0943000000000001</v>
      </c>
    </row>
    <row r="275" spans="2:3" x14ac:dyDescent="0.5">
      <c r="B275" s="4" t="s">
        <v>830</v>
      </c>
      <c r="C275" s="4">
        <v>1.3335999999999999</v>
      </c>
    </row>
    <row r="276" spans="2:3" x14ac:dyDescent="0.5">
      <c r="B276" s="4" t="s">
        <v>831</v>
      </c>
      <c r="C276" s="4">
        <v>0.87929999999999997</v>
      </c>
    </row>
    <row r="277" spans="2:3" x14ac:dyDescent="0.5">
      <c r="B277" s="4" t="s">
        <v>832</v>
      </c>
      <c r="C277" s="4">
        <v>0.84760000000000002</v>
      </c>
    </row>
    <row r="278" spans="2:3" x14ac:dyDescent="0.5">
      <c r="B278" s="4" t="s">
        <v>833</v>
      </c>
      <c r="C278" s="4">
        <v>0.79420000000000002</v>
      </c>
    </row>
    <row r="279" spans="2:3" x14ac:dyDescent="0.5">
      <c r="B279" s="4" t="s">
        <v>834</v>
      </c>
      <c r="C279" s="4">
        <v>0.86250000000000004</v>
      </c>
    </row>
    <row r="280" spans="2:3" x14ac:dyDescent="0.5">
      <c r="B280" s="4" t="s">
        <v>835</v>
      </c>
      <c r="C280" s="4">
        <v>0.72770000000000001</v>
      </c>
    </row>
    <row r="281" spans="2:3" x14ac:dyDescent="0.5">
      <c r="B281" s="4" t="s">
        <v>836</v>
      </c>
      <c r="C281" s="4">
        <v>0.98429999999999995</v>
      </c>
    </row>
    <row r="282" spans="2:3" x14ac:dyDescent="0.5">
      <c r="B282" s="4" t="s">
        <v>837</v>
      </c>
      <c r="C282" s="4">
        <v>0.95830000000000004</v>
      </c>
    </row>
    <row r="283" spans="2:3" x14ac:dyDescent="0.5">
      <c r="B283" s="4" t="s">
        <v>838</v>
      </c>
      <c r="C283" s="4">
        <v>0.84640000000000004</v>
      </c>
    </row>
    <row r="284" spans="2:3" x14ac:dyDescent="0.5">
      <c r="B284" s="4" t="s">
        <v>839</v>
      </c>
      <c r="C284" s="4">
        <v>1.0573999999999999</v>
      </c>
    </row>
    <row r="285" spans="2:3" x14ac:dyDescent="0.5">
      <c r="B285" s="4" t="s">
        <v>840</v>
      </c>
      <c r="C285" s="4">
        <v>0.8992</v>
      </c>
    </row>
    <row r="286" spans="2:3" x14ac:dyDescent="0.5">
      <c r="B286" s="4" t="s">
        <v>841</v>
      </c>
      <c r="C286" s="4">
        <v>0.31990000000000002</v>
      </c>
    </row>
    <row r="287" spans="2:3" x14ac:dyDescent="0.5">
      <c r="B287" s="4" t="s">
        <v>842</v>
      </c>
      <c r="C287" s="4">
        <v>0.76249999999999996</v>
      </c>
    </row>
    <row r="288" spans="2:3" x14ac:dyDescent="0.5">
      <c r="B288" s="4" t="s">
        <v>843</v>
      </c>
      <c r="C288" s="4">
        <v>1.0834999999999999</v>
      </c>
    </row>
    <row r="289" spans="2:3" x14ac:dyDescent="0.5">
      <c r="B289" s="4" t="s">
        <v>844</v>
      </c>
      <c r="C289" s="4">
        <v>0.82</v>
      </c>
    </row>
    <row r="290" spans="2:3" x14ac:dyDescent="0.5">
      <c r="B290" s="4" t="s">
        <v>845</v>
      </c>
      <c r="C290" s="4">
        <v>1.3892</v>
      </c>
    </row>
    <row r="291" spans="2:3" x14ac:dyDescent="0.5">
      <c r="B291" s="4" t="s">
        <v>846</v>
      </c>
      <c r="C291" s="4">
        <v>0.92500000000000004</v>
      </c>
    </row>
    <row r="292" spans="2:3" x14ac:dyDescent="0.5">
      <c r="B292" s="4" t="s">
        <v>847</v>
      </c>
      <c r="C292" s="4">
        <v>0.89500000000000002</v>
      </c>
    </row>
    <row r="293" spans="2:3" x14ac:dyDescent="0.5">
      <c r="B293" s="4" t="s">
        <v>848</v>
      </c>
      <c r="C293" s="4">
        <v>0.91210000000000002</v>
      </c>
    </row>
    <row r="294" spans="2:3" x14ac:dyDescent="0.5">
      <c r="B294" s="4" t="s">
        <v>849</v>
      </c>
      <c r="C294" s="4">
        <v>0.81920000000000004</v>
      </c>
    </row>
    <row r="295" spans="2:3" x14ac:dyDescent="0.5">
      <c r="B295" s="4" t="s">
        <v>850</v>
      </c>
      <c r="C295" s="4">
        <v>0.96289999999999998</v>
      </c>
    </row>
    <row r="296" spans="2:3" x14ac:dyDescent="0.5">
      <c r="B296" s="4" t="s">
        <v>851</v>
      </c>
      <c r="C296" s="4">
        <v>1.0647</v>
      </c>
    </row>
    <row r="297" spans="2:3" x14ac:dyDescent="0.5">
      <c r="B297" s="4" t="s">
        <v>852</v>
      </c>
      <c r="C297" s="4">
        <v>0.90890000000000004</v>
      </c>
    </row>
    <row r="298" spans="2:3" x14ac:dyDescent="0.5">
      <c r="B298" s="4" t="s">
        <v>853</v>
      </c>
      <c r="C298" s="4">
        <v>0.75349999999999995</v>
      </c>
    </row>
    <row r="299" spans="2:3" x14ac:dyDescent="0.5">
      <c r="B299" s="4" t="s">
        <v>854</v>
      </c>
      <c r="C299" s="4">
        <v>1.3355999999999999</v>
      </c>
    </row>
    <row r="300" spans="2:3" x14ac:dyDescent="0.5">
      <c r="B300" s="4" t="s">
        <v>855</v>
      </c>
      <c r="C300" s="4">
        <v>0.77480000000000004</v>
      </c>
    </row>
    <row r="301" spans="2:3" x14ac:dyDescent="0.5">
      <c r="B301" s="4" t="s">
        <v>856</v>
      </c>
      <c r="C301" s="4">
        <v>0.86129999999999995</v>
      </c>
    </row>
    <row r="302" spans="2:3" x14ac:dyDescent="0.5">
      <c r="B302" s="4" t="s">
        <v>857</v>
      </c>
      <c r="C302" s="4">
        <v>0.79259999999999997</v>
      </c>
    </row>
    <row r="303" spans="2:3" x14ac:dyDescent="0.5">
      <c r="B303" s="4" t="s">
        <v>858</v>
      </c>
      <c r="C303" s="4">
        <v>0.98509999999999998</v>
      </c>
    </row>
    <row r="304" spans="2:3" x14ac:dyDescent="0.5">
      <c r="B304" s="4" t="s">
        <v>859</v>
      </c>
      <c r="C304" s="4">
        <v>0.74739999999999995</v>
      </c>
    </row>
    <row r="305" spans="2:3" x14ac:dyDescent="0.5">
      <c r="B305" s="4" t="s">
        <v>860</v>
      </c>
      <c r="C305" s="4">
        <v>0.69640000000000002</v>
      </c>
    </row>
    <row r="306" spans="2:3" x14ac:dyDescent="0.5">
      <c r="B306" s="4" t="s">
        <v>861</v>
      </c>
      <c r="C306" s="4">
        <v>1.0113000000000001</v>
      </c>
    </row>
    <row r="307" spans="2:3" x14ac:dyDescent="0.5">
      <c r="B307" s="4" t="s">
        <v>862</v>
      </c>
      <c r="C307" s="4">
        <v>0.88570000000000004</v>
      </c>
    </row>
    <row r="308" spans="2:3" x14ac:dyDescent="0.5">
      <c r="B308" s="4" t="s">
        <v>863</v>
      </c>
      <c r="C308" s="4">
        <v>0.88490000000000002</v>
      </c>
    </row>
    <row r="309" spans="2:3" x14ac:dyDescent="0.5">
      <c r="B309" s="4" t="s">
        <v>864</v>
      </c>
      <c r="C309" s="4">
        <v>0.83979999999999999</v>
      </c>
    </row>
    <row r="310" spans="2:3" x14ac:dyDescent="0.5">
      <c r="B310" s="4" t="s">
        <v>865</v>
      </c>
      <c r="C310" s="4">
        <v>1.4902</v>
      </c>
    </row>
    <row r="311" spans="2:3" x14ac:dyDescent="0.5">
      <c r="B311" s="4" t="s">
        <v>866</v>
      </c>
      <c r="C311" s="4">
        <v>0.83750000000000002</v>
      </c>
    </row>
    <row r="312" spans="2:3" x14ac:dyDescent="0.5">
      <c r="B312" s="4" t="s">
        <v>867</v>
      </c>
      <c r="C312" s="4">
        <v>0.87819999999999998</v>
      </c>
    </row>
    <row r="313" spans="2:3" x14ac:dyDescent="0.5">
      <c r="B313" s="4" t="s">
        <v>868</v>
      </c>
      <c r="C313" s="4">
        <v>1.3338000000000001</v>
      </c>
    </row>
    <row r="314" spans="2:3" x14ac:dyDescent="0.5">
      <c r="B314" s="4" t="s">
        <v>869</v>
      </c>
      <c r="C314" s="4">
        <v>1.1288</v>
      </c>
    </row>
    <row r="315" spans="2:3" x14ac:dyDescent="0.5">
      <c r="B315" s="4" t="s">
        <v>870</v>
      </c>
      <c r="C315" s="4">
        <v>0.75270000000000004</v>
      </c>
    </row>
    <row r="316" spans="2:3" x14ac:dyDescent="0.5">
      <c r="B316" s="4" t="s">
        <v>871</v>
      </c>
      <c r="C316" s="4">
        <v>1.1178999999999999</v>
      </c>
    </row>
    <row r="317" spans="2:3" x14ac:dyDescent="0.5">
      <c r="B317" s="4" t="s">
        <v>872</v>
      </c>
      <c r="C317" s="4">
        <v>1.1339999999999999</v>
      </c>
    </row>
    <row r="318" spans="2:3" x14ac:dyDescent="0.5">
      <c r="B318" s="4" t="s">
        <v>873</v>
      </c>
      <c r="C318" s="4">
        <v>0.81859999999999999</v>
      </c>
    </row>
    <row r="319" spans="2:3" x14ac:dyDescent="0.5">
      <c r="B319" s="4" t="s">
        <v>874</v>
      </c>
      <c r="C319" s="4">
        <v>1.3729</v>
      </c>
    </row>
    <row r="320" spans="2:3" x14ac:dyDescent="0.5">
      <c r="B320" s="4" t="s">
        <v>875</v>
      </c>
      <c r="C320" s="4">
        <v>0.78349999999999997</v>
      </c>
    </row>
    <row r="321" spans="2:3" x14ac:dyDescent="0.5">
      <c r="B321" s="4" t="s">
        <v>876</v>
      </c>
      <c r="C321" s="4">
        <v>0.91610000000000003</v>
      </c>
    </row>
    <row r="322" spans="2:3" x14ac:dyDescent="0.5">
      <c r="B322" s="4" t="s">
        <v>877</v>
      </c>
      <c r="C322" s="4">
        <v>1.0665</v>
      </c>
    </row>
    <row r="323" spans="2:3" x14ac:dyDescent="0.5">
      <c r="B323" s="4" t="s">
        <v>878</v>
      </c>
      <c r="C323" s="4">
        <v>1.899</v>
      </c>
    </row>
    <row r="324" spans="2:3" x14ac:dyDescent="0.5">
      <c r="B324" s="4" t="s">
        <v>879</v>
      </c>
      <c r="C324" s="4">
        <v>0.90300000000000002</v>
      </c>
    </row>
    <row r="325" spans="2:3" x14ac:dyDescent="0.5">
      <c r="B325" s="4" t="s">
        <v>880</v>
      </c>
      <c r="C325" s="4">
        <v>1.0355000000000001</v>
      </c>
    </row>
    <row r="326" spans="2:3" x14ac:dyDescent="0.5">
      <c r="B326" s="4" t="s">
        <v>881</v>
      </c>
      <c r="C326" s="4">
        <v>0.82969999999999999</v>
      </c>
    </row>
    <row r="327" spans="2:3" x14ac:dyDescent="0.5">
      <c r="B327" s="4" t="s">
        <v>882</v>
      </c>
      <c r="C327" s="4">
        <v>0.89559999999999995</v>
      </c>
    </row>
    <row r="328" spans="2:3" x14ac:dyDescent="0.5">
      <c r="B328" s="4" t="s">
        <v>883</v>
      </c>
      <c r="C328" s="4">
        <v>0.88549999999999995</v>
      </c>
    </row>
    <row r="329" spans="2:3" x14ac:dyDescent="0.5">
      <c r="B329" s="4" t="s">
        <v>884</v>
      </c>
      <c r="C329" s="4">
        <v>1.1205000000000001</v>
      </c>
    </row>
    <row r="330" spans="2:3" x14ac:dyDescent="0.5">
      <c r="B330" s="4" t="s">
        <v>885</v>
      </c>
      <c r="C330" s="4">
        <v>0.95709999999999995</v>
      </c>
    </row>
    <row r="331" spans="2:3" x14ac:dyDescent="0.5">
      <c r="B331" s="4" t="s">
        <v>886</v>
      </c>
      <c r="C331" s="4">
        <v>0.86539999999999995</v>
      </c>
    </row>
    <row r="332" spans="2:3" x14ac:dyDescent="0.5">
      <c r="B332" s="4" t="s">
        <v>887</v>
      </c>
      <c r="C332" s="4">
        <v>0.90510000000000002</v>
      </c>
    </row>
    <row r="333" spans="2:3" x14ac:dyDescent="0.5">
      <c r="B333" s="4" t="s">
        <v>888</v>
      </c>
      <c r="C333" s="4">
        <v>0.85550000000000004</v>
      </c>
    </row>
    <row r="334" spans="2:3" x14ac:dyDescent="0.5">
      <c r="B334" s="4" t="s">
        <v>889</v>
      </c>
      <c r="C334" s="4">
        <v>1.3086</v>
      </c>
    </row>
    <row r="335" spans="2:3" x14ac:dyDescent="0.5">
      <c r="B335" s="4" t="s">
        <v>890</v>
      </c>
      <c r="C335" s="4">
        <v>0.86780000000000002</v>
      </c>
    </row>
    <row r="336" spans="2:3" x14ac:dyDescent="0.5">
      <c r="B336" s="4" t="s">
        <v>891</v>
      </c>
      <c r="C336" s="4">
        <v>0.87890000000000001</v>
      </c>
    </row>
    <row r="337" spans="2:3" x14ac:dyDescent="0.5">
      <c r="B337" s="4" t="s">
        <v>892</v>
      </c>
      <c r="C337" s="4">
        <v>0.75970000000000004</v>
      </c>
    </row>
    <row r="338" spans="2:3" x14ac:dyDescent="0.5">
      <c r="B338" s="4" t="s">
        <v>893</v>
      </c>
      <c r="C338" s="4">
        <v>0.76919999999999999</v>
      </c>
    </row>
    <row r="339" spans="2:3" x14ac:dyDescent="0.5">
      <c r="B339" s="4" t="s">
        <v>894</v>
      </c>
      <c r="C339" s="4">
        <v>0.82709999999999995</v>
      </c>
    </row>
    <row r="340" spans="2:3" x14ac:dyDescent="0.5">
      <c r="B340" s="4" t="s">
        <v>895</v>
      </c>
      <c r="C340" s="4">
        <v>1.0876999999999999</v>
      </c>
    </row>
    <row r="341" spans="2:3" x14ac:dyDescent="0.5">
      <c r="B341" s="4" t="s">
        <v>896</v>
      </c>
      <c r="C341" s="4">
        <v>0.98309999999999997</v>
      </c>
    </row>
    <row r="342" spans="2:3" x14ac:dyDescent="0.5">
      <c r="B342" s="4" t="s">
        <v>897</v>
      </c>
      <c r="C342" s="4">
        <v>0.73429999999999995</v>
      </c>
    </row>
    <row r="343" spans="2:3" x14ac:dyDescent="0.5">
      <c r="B343" s="4" t="s">
        <v>898</v>
      </c>
      <c r="C343" s="4">
        <v>0.82440000000000002</v>
      </c>
    </row>
    <row r="344" spans="2:3" x14ac:dyDescent="0.5">
      <c r="B344" s="4" t="s">
        <v>899</v>
      </c>
      <c r="C344" s="4">
        <v>1.0361</v>
      </c>
    </row>
    <row r="345" spans="2:3" x14ac:dyDescent="0.5">
      <c r="B345" s="4" t="s">
        <v>900</v>
      </c>
      <c r="C345" s="4">
        <v>0.94379999999999997</v>
      </c>
    </row>
    <row r="346" spans="2:3" x14ac:dyDescent="0.5">
      <c r="B346" s="4" t="s">
        <v>901</v>
      </c>
      <c r="C346" s="4">
        <v>0.35399999999999998</v>
      </c>
    </row>
    <row r="347" spans="2:3" x14ac:dyDescent="0.5">
      <c r="B347" s="4" t="s">
        <v>902</v>
      </c>
      <c r="C347" s="4">
        <v>0.98370000000000002</v>
      </c>
    </row>
    <row r="348" spans="2:3" x14ac:dyDescent="0.5">
      <c r="B348" s="4" t="s">
        <v>903</v>
      </c>
      <c r="C348" s="4">
        <v>1.2475000000000001</v>
      </c>
    </row>
    <row r="349" spans="2:3" x14ac:dyDescent="0.5">
      <c r="B349" s="4" t="s">
        <v>904</v>
      </c>
      <c r="C349" s="4">
        <v>0.85729999999999995</v>
      </c>
    </row>
    <row r="350" spans="2:3" x14ac:dyDescent="0.5">
      <c r="B350" s="4" t="s">
        <v>905</v>
      </c>
      <c r="C350" s="4">
        <v>1.2882</v>
      </c>
    </row>
    <row r="351" spans="2:3" x14ac:dyDescent="0.5">
      <c r="B351" s="4" t="s">
        <v>906</v>
      </c>
      <c r="C351" s="4">
        <v>0.9788</v>
      </c>
    </row>
    <row r="352" spans="2:3" x14ac:dyDescent="0.5">
      <c r="B352" s="4" t="s">
        <v>907</v>
      </c>
      <c r="C352" s="4">
        <v>1.0012000000000001</v>
      </c>
    </row>
    <row r="353" spans="2:3" x14ac:dyDescent="0.5">
      <c r="B353" s="4" t="s">
        <v>908</v>
      </c>
      <c r="C353" s="4">
        <v>0.91190000000000004</v>
      </c>
    </row>
    <row r="354" spans="2:3" x14ac:dyDescent="0.5">
      <c r="B354" s="4" t="s">
        <v>909</v>
      </c>
      <c r="C354" s="4">
        <v>0.85370000000000001</v>
      </c>
    </row>
    <row r="355" spans="2:3" x14ac:dyDescent="0.5">
      <c r="B355" s="4" t="s">
        <v>910</v>
      </c>
      <c r="C355" s="4">
        <v>0.8397</v>
      </c>
    </row>
    <row r="356" spans="2:3" x14ac:dyDescent="0.5">
      <c r="B356" s="4" t="s">
        <v>911</v>
      </c>
      <c r="C356" s="4">
        <v>0.99309999999999998</v>
      </c>
    </row>
    <row r="357" spans="2:3" x14ac:dyDescent="0.5">
      <c r="B357" s="4" t="s">
        <v>912</v>
      </c>
      <c r="C357" s="4">
        <v>0.93669999999999998</v>
      </c>
    </row>
    <row r="358" spans="2:3" x14ac:dyDescent="0.5">
      <c r="B358" s="4" t="s">
        <v>913</v>
      </c>
      <c r="C358" s="4">
        <v>0.86680000000000001</v>
      </c>
    </row>
    <row r="359" spans="2:3" x14ac:dyDescent="0.5">
      <c r="B359" s="4" t="s">
        <v>914</v>
      </c>
      <c r="C359" s="4">
        <v>0.89380000000000004</v>
      </c>
    </row>
    <row r="360" spans="2:3" x14ac:dyDescent="0.5">
      <c r="B360" s="4" t="s">
        <v>915</v>
      </c>
      <c r="C360" s="4">
        <v>1.4031</v>
      </c>
    </row>
    <row r="361" spans="2:3" x14ac:dyDescent="0.5">
      <c r="B361" s="4" t="s">
        <v>916</v>
      </c>
      <c r="C361" s="4">
        <v>0.9365</v>
      </c>
    </row>
    <row r="362" spans="2:3" x14ac:dyDescent="0.5">
      <c r="B362" s="4" t="s">
        <v>917</v>
      </c>
      <c r="C362" s="4">
        <v>0.9153</v>
      </c>
    </row>
    <row r="363" spans="2:3" x14ac:dyDescent="0.5">
      <c r="B363" s="4" t="s">
        <v>918</v>
      </c>
      <c r="C363" s="4">
        <v>1.2367999999999999</v>
      </c>
    </row>
    <row r="364" spans="2:3" x14ac:dyDescent="0.5">
      <c r="B364" s="4" t="s">
        <v>919</v>
      </c>
      <c r="C364" s="4">
        <v>0.84140000000000004</v>
      </c>
    </row>
    <row r="365" spans="2:3" x14ac:dyDescent="0.5">
      <c r="B365" s="4" t="s">
        <v>920</v>
      </c>
      <c r="C365" s="4">
        <v>1.0746</v>
      </c>
    </row>
    <row r="366" spans="2:3" x14ac:dyDescent="0.5">
      <c r="B366" s="4" t="s">
        <v>921</v>
      </c>
      <c r="C366" s="4">
        <v>0.9143</v>
      </c>
    </row>
    <row r="367" spans="2:3" x14ac:dyDescent="0.5">
      <c r="B367" s="4" t="s">
        <v>922</v>
      </c>
      <c r="C367" s="4">
        <v>0.93389999999999995</v>
      </c>
    </row>
    <row r="368" spans="2:3" x14ac:dyDescent="0.5">
      <c r="B368" s="4" t="s">
        <v>923</v>
      </c>
      <c r="C368" s="4">
        <v>1.004</v>
      </c>
    </row>
    <row r="369" spans="2:3" x14ac:dyDescent="0.5">
      <c r="B369" s="4" t="s">
        <v>924</v>
      </c>
      <c r="C369" s="4">
        <v>0.86880000000000002</v>
      </c>
    </row>
    <row r="370" spans="2:3" x14ac:dyDescent="0.5">
      <c r="B370" s="4" t="s">
        <v>925</v>
      </c>
      <c r="C370" s="4">
        <v>0.86880000000000002</v>
      </c>
    </row>
    <row r="371" spans="2:3" x14ac:dyDescent="0.5">
      <c r="B371" s="4" t="s">
        <v>926</v>
      </c>
      <c r="C371" s="4">
        <v>1.6986000000000001</v>
      </c>
    </row>
    <row r="372" spans="2:3" x14ac:dyDescent="0.5">
      <c r="B372" s="4" t="s">
        <v>927</v>
      </c>
      <c r="C372" s="4">
        <v>0.89680000000000004</v>
      </c>
    </row>
    <row r="373" spans="2:3" x14ac:dyDescent="0.5">
      <c r="B373" s="4" t="s">
        <v>928</v>
      </c>
      <c r="C373" s="4">
        <v>0.95340000000000003</v>
      </c>
    </row>
    <row r="374" spans="2:3" x14ac:dyDescent="0.5">
      <c r="B374" s="4" t="s">
        <v>929</v>
      </c>
      <c r="C374" s="4">
        <v>0.92120000000000002</v>
      </c>
    </row>
    <row r="375" spans="2:3" x14ac:dyDescent="0.5">
      <c r="B375" s="4" t="s">
        <v>930</v>
      </c>
      <c r="C375" s="4">
        <v>0.86209999999999998</v>
      </c>
    </row>
    <row r="376" spans="2:3" x14ac:dyDescent="0.5">
      <c r="B376" s="4" t="s">
        <v>931</v>
      </c>
      <c r="C376" s="4">
        <v>0.94520000000000004</v>
      </c>
    </row>
    <row r="377" spans="2:3" x14ac:dyDescent="0.5">
      <c r="B377" s="4" t="s">
        <v>932</v>
      </c>
      <c r="C377" s="4">
        <v>1.1546000000000001</v>
      </c>
    </row>
    <row r="378" spans="2:3" x14ac:dyDescent="0.5">
      <c r="B378" s="4" t="s">
        <v>933</v>
      </c>
      <c r="C378" s="4">
        <v>1.7253000000000001</v>
      </c>
    </row>
    <row r="379" spans="2:3" x14ac:dyDescent="0.5">
      <c r="B379" s="4" t="s">
        <v>934</v>
      </c>
      <c r="C379" s="4">
        <v>0.92179999999999995</v>
      </c>
    </row>
    <row r="380" spans="2:3" x14ac:dyDescent="0.5">
      <c r="B380" s="4" t="s">
        <v>935</v>
      </c>
      <c r="C380" s="4">
        <v>0.92120000000000002</v>
      </c>
    </row>
    <row r="381" spans="2:3" x14ac:dyDescent="0.5">
      <c r="B381" s="4" t="s">
        <v>936</v>
      </c>
      <c r="C381" s="4">
        <v>0.74160000000000004</v>
      </c>
    </row>
    <row r="382" spans="2:3" x14ac:dyDescent="0.5">
      <c r="B382" s="4" t="s">
        <v>937</v>
      </c>
      <c r="C382" s="4">
        <v>0.8649</v>
      </c>
    </row>
    <row r="383" spans="2:3" x14ac:dyDescent="0.5">
      <c r="B383" s="4" t="s">
        <v>938</v>
      </c>
      <c r="C383" s="4">
        <v>1.2977000000000001</v>
      </c>
    </row>
    <row r="384" spans="2:3" x14ac:dyDescent="0.5">
      <c r="B384" s="4" t="s">
        <v>939</v>
      </c>
      <c r="C384" s="4">
        <v>1.9026000000000001</v>
      </c>
    </row>
    <row r="385" spans="2:3" x14ac:dyDescent="0.5">
      <c r="B385" s="4" t="s">
        <v>940</v>
      </c>
      <c r="C385" s="4">
        <v>0.3957</v>
      </c>
    </row>
    <row r="386" spans="2:3" x14ac:dyDescent="0.5">
      <c r="B386" s="4" t="s">
        <v>941</v>
      </c>
      <c r="C386" s="4">
        <v>1.9224000000000001</v>
      </c>
    </row>
    <row r="387" spans="2:3" x14ac:dyDescent="0.5">
      <c r="B387" s="4" t="s">
        <v>942</v>
      </c>
      <c r="C387" s="4">
        <v>0.37190000000000001</v>
      </c>
    </row>
    <row r="388" spans="2:3" x14ac:dyDescent="0.5">
      <c r="B388" s="4" t="s">
        <v>943</v>
      </c>
      <c r="C388" s="4">
        <v>1.3257000000000001</v>
      </c>
    </row>
    <row r="389" spans="2:3" x14ac:dyDescent="0.5">
      <c r="B389" s="4" t="s">
        <v>944</v>
      </c>
      <c r="C389" s="4">
        <v>1.8455999999999999</v>
      </c>
    </row>
    <row r="390" spans="2:3" x14ac:dyDescent="0.5">
      <c r="B390" s="4" t="s">
        <v>945</v>
      </c>
      <c r="C390" s="4">
        <v>1.7797000000000001</v>
      </c>
    </row>
    <row r="391" spans="2:3" x14ac:dyDescent="0.5">
      <c r="B391" s="4" t="s">
        <v>946</v>
      </c>
      <c r="C391" s="4">
        <v>1.0415000000000001</v>
      </c>
    </row>
    <row r="392" spans="2:3" x14ac:dyDescent="0.5">
      <c r="B392" s="4" t="s">
        <v>947</v>
      </c>
      <c r="C392" s="4">
        <v>1.4556</v>
      </c>
    </row>
    <row r="393" spans="2:3" x14ac:dyDescent="0.5">
      <c r="B393" s="4" t="s">
        <v>948</v>
      </c>
      <c r="C393" s="4">
        <v>1.7664</v>
      </c>
    </row>
    <row r="394" spans="2:3" x14ac:dyDescent="0.5">
      <c r="B394" s="4" t="s">
        <v>949</v>
      </c>
      <c r="C394" s="4">
        <v>0.82179999999999997</v>
      </c>
    </row>
    <row r="395" spans="2:3" x14ac:dyDescent="0.5">
      <c r="B395" s="4" t="s">
        <v>950</v>
      </c>
      <c r="C395" s="4">
        <v>0.83009999999999995</v>
      </c>
    </row>
    <row r="396" spans="2:3" x14ac:dyDescent="0.5">
      <c r="B396" s="4" t="s">
        <v>951</v>
      </c>
      <c r="C396" s="4">
        <v>1.1801999999999999</v>
      </c>
    </row>
    <row r="397" spans="2:3" x14ac:dyDescent="0.5">
      <c r="B397" s="4" t="s">
        <v>952</v>
      </c>
      <c r="C397" s="4">
        <v>0.78859999999999997</v>
      </c>
    </row>
    <row r="398" spans="2:3" x14ac:dyDescent="0.5">
      <c r="B398" s="4" t="s">
        <v>953</v>
      </c>
      <c r="C398" s="4">
        <v>0.83530000000000004</v>
      </c>
    </row>
    <row r="399" spans="2:3" x14ac:dyDescent="0.5">
      <c r="B399" s="4" t="s">
        <v>954</v>
      </c>
      <c r="C399" s="4">
        <v>0.96350000000000002</v>
      </c>
    </row>
    <row r="400" spans="2:3" x14ac:dyDescent="0.5">
      <c r="B400" s="4" t="s">
        <v>955</v>
      </c>
      <c r="C400" s="4">
        <v>0.82969999999999999</v>
      </c>
    </row>
    <row r="401" spans="2:3" x14ac:dyDescent="0.5">
      <c r="B401" s="4" t="s">
        <v>956</v>
      </c>
      <c r="C401" s="4">
        <v>0.80289999999999995</v>
      </c>
    </row>
    <row r="402" spans="2:3" x14ac:dyDescent="0.5">
      <c r="B402" s="4" t="s">
        <v>957</v>
      </c>
      <c r="C402" s="4">
        <v>0.82020000000000004</v>
      </c>
    </row>
    <row r="403" spans="2:3" x14ac:dyDescent="0.5">
      <c r="B403" s="4" t="s">
        <v>958</v>
      </c>
      <c r="C403" s="4">
        <v>0.87360000000000004</v>
      </c>
    </row>
    <row r="404" spans="2:3" x14ac:dyDescent="0.5">
      <c r="B404" s="4" t="s">
        <v>959</v>
      </c>
      <c r="C404" s="4">
        <v>0.80610000000000004</v>
      </c>
    </row>
    <row r="405" spans="2:3" x14ac:dyDescent="0.5">
      <c r="B405" s="4" t="s">
        <v>960</v>
      </c>
      <c r="C405" s="4">
        <v>0.9395</v>
      </c>
    </row>
    <row r="406" spans="2:3" x14ac:dyDescent="0.5">
      <c r="B406" s="4" t="s">
        <v>961</v>
      </c>
      <c r="C406" s="4">
        <v>0.89259999999999995</v>
      </c>
    </row>
    <row r="407" spans="2:3" x14ac:dyDescent="0.5">
      <c r="B407" s="4" t="s">
        <v>962</v>
      </c>
      <c r="C407" s="4">
        <v>1.0892999999999999</v>
      </c>
    </row>
    <row r="408" spans="2:3" x14ac:dyDescent="0.5">
      <c r="B408" s="4" t="s">
        <v>963</v>
      </c>
      <c r="C408" s="4">
        <v>0.91569999999999996</v>
      </c>
    </row>
    <row r="409" spans="2:3" x14ac:dyDescent="0.5">
      <c r="B409" s="4" t="s">
        <v>964</v>
      </c>
      <c r="C409" s="4">
        <v>0.95099999999999996</v>
      </c>
    </row>
    <row r="410" spans="2:3" x14ac:dyDescent="0.5">
      <c r="B410" s="4" t="s">
        <v>965</v>
      </c>
      <c r="C410" s="4">
        <v>0.75970000000000004</v>
      </c>
    </row>
    <row r="411" spans="2:3" x14ac:dyDescent="0.5">
      <c r="B411" s="4" t="s">
        <v>966</v>
      </c>
      <c r="C411" s="4">
        <v>0.81940000000000002</v>
      </c>
    </row>
    <row r="412" spans="2:3" x14ac:dyDescent="0.5">
      <c r="B412" s="4" t="s">
        <v>967</v>
      </c>
      <c r="C412" s="4">
        <v>1.0333000000000001</v>
      </c>
    </row>
    <row r="413" spans="2:3" x14ac:dyDescent="0.5">
      <c r="B413" s="4" t="s">
        <v>968</v>
      </c>
      <c r="C413" s="4">
        <v>0.89090000000000003</v>
      </c>
    </row>
    <row r="414" spans="2:3" x14ac:dyDescent="0.5">
      <c r="B414" s="4" t="s">
        <v>969</v>
      </c>
      <c r="C414" s="4">
        <v>1.6113999999999999</v>
      </c>
    </row>
    <row r="415" spans="2:3" x14ac:dyDescent="0.5">
      <c r="B415" s="4" t="s">
        <v>970</v>
      </c>
      <c r="C415" s="4">
        <v>0.75829999999999997</v>
      </c>
    </row>
    <row r="416" spans="2:3" x14ac:dyDescent="0.5">
      <c r="B416" s="4" t="s">
        <v>971</v>
      </c>
      <c r="C416" s="4">
        <v>1.0007999999999999</v>
      </c>
    </row>
    <row r="417" spans="2:3" x14ac:dyDescent="0.5">
      <c r="B417" s="4" t="s">
        <v>972</v>
      </c>
      <c r="C417" s="4">
        <v>1.1828000000000001</v>
      </c>
    </row>
    <row r="418" spans="2:3" x14ac:dyDescent="0.5">
      <c r="B418" s="4" t="s">
        <v>973</v>
      </c>
      <c r="C418" s="4">
        <v>0.79479999999999995</v>
      </c>
    </row>
    <row r="419" spans="2:3" x14ac:dyDescent="0.5">
      <c r="B419" s="4" t="s">
        <v>974</v>
      </c>
      <c r="C419" s="4">
        <v>0.87909999999999999</v>
      </c>
    </row>
    <row r="420" spans="2:3" x14ac:dyDescent="0.5">
      <c r="B420" s="4" t="s">
        <v>975</v>
      </c>
      <c r="C420" s="4">
        <v>0.85770000000000002</v>
      </c>
    </row>
    <row r="421" spans="2:3" x14ac:dyDescent="0.5">
      <c r="B421" s="4" t="s">
        <v>976</v>
      </c>
      <c r="C421" s="4">
        <v>0.89759999999999995</v>
      </c>
    </row>
    <row r="422" spans="2:3" x14ac:dyDescent="0.5">
      <c r="B422" s="4" t="s">
        <v>977</v>
      </c>
      <c r="C422" s="4">
        <v>0.75490000000000002</v>
      </c>
    </row>
    <row r="423" spans="2:3" x14ac:dyDescent="0.5">
      <c r="B423" s="4" t="s">
        <v>978</v>
      </c>
      <c r="C423" s="4">
        <v>0.84940000000000004</v>
      </c>
    </row>
    <row r="424" spans="2:3" x14ac:dyDescent="0.5">
      <c r="B424" s="4" t="s">
        <v>979</v>
      </c>
      <c r="C424" s="4">
        <v>0.82279999999999998</v>
      </c>
    </row>
    <row r="425" spans="2:3" x14ac:dyDescent="0.5">
      <c r="B425" s="4" t="s">
        <v>980</v>
      </c>
      <c r="C425" s="4">
        <v>1.0212000000000001</v>
      </c>
    </row>
    <row r="426" spans="2:3" x14ac:dyDescent="0.5">
      <c r="B426" s="4" t="s">
        <v>981</v>
      </c>
      <c r="C426" s="4">
        <v>0.85509999999999997</v>
      </c>
    </row>
    <row r="427" spans="2:3" x14ac:dyDescent="0.5">
      <c r="B427" s="4" t="s">
        <v>982</v>
      </c>
      <c r="C427" s="4">
        <v>0.82299999999999995</v>
      </c>
    </row>
    <row r="428" spans="2:3" x14ac:dyDescent="0.5">
      <c r="B428" s="4" t="s">
        <v>983</v>
      </c>
      <c r="C428" s="4">
        <v>0.79779999999999995</v>
      </c>
    </row>
    <row r="429" spans="2:3" x14ac:dyDescent="0.5">
      <c r="B429" s="4" t="s">
        <v>984</v>
      </c>
      <c r="C429" s="4">
        <v>0.86960000000000004</v>
      </c>
    </row>
    <row r="430" spans="2:3" x14ac:dyDescent="0.5">
      <c r="B430" s="4" t="s">
        <v>985</v>
      </c>
      <c r="C430" s="4">
        <v>0.84840000000000004</v>
      </c>
    </row>
    <row r="431" spans="2:3" x14ac:dyDescent="0.5">
      <c r="B431" s="4" t="s">
        <v>986</v>
      </c>
      <c r="C431" s="4">
        <v>1.3098000000000001</v>
      </c>
    </row>
    <row r="432" spans="2:3" x14ac:dyDescent="0.5">
      <c r="B432" s="4" t="s">
        <v>987</v>
      </c>
      <c r="C432" s="4">
        <v>0.87890000000000001</v>
      </c>
    </row>
    <row r="433" spans="2:3" x14ac:dyDescent="0.5">
      <c r="B433" s="4" t="s">
        <v>988</v>
      </c>
      <c r="C433" s="4">
        <v>0.68189999999999995</v>
      </c>
    </row>
    <row r="434" spans="2:3" x14ac:dyDescent="0.5">
      <c r="B434" s="4" t="s">
        <v>989</v>
      </c>
      <c r="C434" s="4">
        <v>1.9685999999999999</v>
      </c>
    </row>
    <row r="435" spans="2:3" x14ac:dyDescent="0.5">
      <c r="B435" s="4" t="s">
        <v>990</v>
      </c>
      <c r="C435" s="4">
        <v>0.81389999999999996</v>
      </c>
    </row>
    <row r="436" spans="2:3" x14ac:dyDescent="0.5">
      <c r="B436" s="4" t="s">
        <v>991</v>
      </c>
      <c r="C436" s="4">
        <v>0.99519999999999997</v>
      </c>
    </row>
    <row r="437" spans="2:3" x14ac:dyDescent="0.5">
      <c r="B437" s="4" t="s">
        <v>992</v>
      </c>
      <c r="C437" s="4">
        <v>0.87119999999999997</v>
      </c>
    </row>
    <row r="438" spans="2:3" x14ac:dyDescent="0.5">
      <c r="B438" s="4" t="s">
        <v>993</v>
      </c>
      <c r="C438" s="4">
        <v>0.92500000000000004</v>
      </c>
    </row>
    <row r="439" spans="2:3" x14ac:dyDescent="0.5">
      <c r="B439" s="4" t="s">
        <v>994</v>
      </c>
      <c r="C439" s="4">
        <v>0.91720000000000002</v>
      </c>
    </row>
    <row r="440" spans="2:3" x14ac:dyDescent="0.5">
      <c r="B440" s="4" t="s">
        <v>995</v>
      </c>
      <c r="C440" s="4">
        <v>1.0359</v>
      </c>
    </row>
    <row r="441" spans="2:3" x14ac:dyDescent="0.5">
      <c r="B441" s="4" t="s">
        <v>996</v>
      </c>
      <c r="C441" s="4">
        <v>0.76319999999999999</v>
      </c>
    </row>
    <row r="442" spans="2:3" x14ac:dyDescent="0.5">
      <c r="B442" s="4" t="s">
        <v>997</v>
      </c>
      <c r="C442" s="4">
        <v>0.90080000000000005</v>
      </c>
    </row>
    <row r="443" spans="2:3" x14ac:dyDescent="0.5">
      <c r="B443" s="4" t="s">
        <v>998</v>
      </c>
      <c r="C443" s="4">
        <v>1.0242</v>
      </c>
    </row>
    <row r="444" spans="2:3" x14ac:dyDescent="0.5">
      <c r="B444" s="4" t="s">
        <v>999</v>
      </c>
      <c r="C444" s="4">
        <v>0.78879999999999995</v>
      </c>
    </row>
    <row r="445" spans="2:3" x14ac:dyDescent="0.5">
      <c r="B445" s="4" t="s">
        <v>1000</v>
      </c>
      <c r="C445" s="4">
        <v>0.9</v>
      </c>
    </row>
    <row r="446" spans="2:3" x14ac:dyDescent="0.5">
      <c r="B446" s="4" t="s">
        <v>1001</v>
      </c>
      <c r="C446" s="4">
        <v>0.8599</v>
      </c>
    </row>
    <row r="447" spans="2:3" x14ac:dyDescent="0.5">
      <c r="B447" s="4" t="s">
        <v>1002</v>
      </c>
      <c r="C447" s="4">
        <v>0.71679999999999999</v>
      </c>
    </row>
    <row r="448" spans="2:3" x14ac:dyDescent="0.5">
      <c r="B448" s="4" t="s">
        <v>1003</v>
      </c>
      <c r="C448" s="4">
        <v>0.95499999999999996</v>
      </c>
    </row>
    <row r="449" spans="2:3" x14ac:dyDescent="0.5">
      <c r="B449" s="4" t="s">
        <v>1004</v>
      </c>
      <c r="C449" s="4">
        <v>0.90359999999999996</v>
      </c>
    </row>
    <row r="450" spans="2:3" x14ac:dyDescent="0.5">
      <c r="B450" s="4" t="s">
        <v>1005</v>
      </c>
      <c r="C450" s="4">
        <v>0.67610000000000003</v>
      </c>
    </row>
    <row r="451" spans="2:3" x14ac:dyDescent="0.5">
      <c r="B451" s="4" t="s">
        <v>1006</v>
      </c>
      <c r="C451" s="4">
        <v>0.82340000000000002</v>
      </c>
    </row>
    <row r="452" spans="2:3" x14ac:dyDescent="0.5">
      <c r="B452" s="4" t="s">
        <v>1007</v>
      </c>
      <c r="C452" s="4">
        <v>0.88349999999999995</v>
      </c>
    </row>
    <row r="453" spans="2:3" x14ac:dyDescent="0.5">
      <c r="B453" s="4" t="s">
        <v>1008</v>
      </c>
      <c r="C453" s="4">
        <v>0.8518</v>
      </c>
    </row>
    <row r="454" spans="2:3" x14ac:dyDescent="0.5">
      <c r="B454" s="4" t="s">
        <v>1009</v>
      </c>
      <c r="C454" s="4">
        <v>1.0529999999999999</v>
      </c>
    </row>
    <row r="455" spans="2:3" x14ac:dyDescent="0.5">
      <c r="B455" s="4" t="s">
        <v>1010</v>
      </c>
      <c r="C455" s="4">
        <v>0.86229999999999996</v>
      </c>
    </row>
    <row r="456" spans="2:3" x14ac:dyDescent="0.5">
      <c r="B456" s="4" t="s">
        <v>1011</v>
      </c>
      <c r="C456" s="4">
        <v>0.87380000000000002</v>
      </c>
    </row>
    <row r="457" spans="2:3" x14ac:dyDescent="0.5">
      <c r="B457" s="4" t="s">
        <v>1012</v>
      </c>
      <c r="C457" s="4">
        <v>0.95709999999999995</v>
      </c>
    </row>
    <row r="458" spans="2:3" x14ac:dyDescent="0.5">
      <c r="B458" s="4" t="s">
        <v>1013</v>
      </c>
      <c r="C458" s="4">
        <v>1.0733999999999999</v>
      </c>
    </row>
    <row r="459" spans="2:3" x14ac:dyDescent="0.5">
      <c r="B459" s="4" t="s">
        <v>1014</v>
      </c>
      <c r="C459" s="4">
        <v>0.92200000000000004</v>
      </c>
    </row>
    <row r="460" spans="2:3" x14ac:dyDescent="0.5">
      <c r="B460" s="4" t="s">
        <v>1015</v>
      </c>
      <c r="C460" s="4">
        <v>0.31040000000000001</v>
      </c>
    </row>
    <row r="461" spans="2:3" x14ac:dyDescent="0.5">
      <c r="B461" s="4" t="s">
        <v>1016</v>
      </c>
      <c r="C461" s="4">
        <v>0.98109999999999997</v>
      </c>
    </row>
    <row r="462" spans="2:3" x14ac:dyDescent="0.5">
      <c r="B462" s="4" t="s">
        <v>1017</v>
      </c>
      <c r="C462" s="4">
        <v>0.75329999999999997</v>
      </c>
    </row>
    <row r="463" spans="2:3" x14ac:dyDescent="0.5">
      <c r="B463" s="4" t="s">
        <v>1018</v>
      </c>
      <c r="C463" s="4">
        <v>1.5063</v>
      </c>
    </row>
    <row r="464" spans="2:3" x14ac:dyDescent="0.5">
      <c r="B464" s="4" t="s">
        <v>1019</v>
      </c>
      <c r="C464" s="4">
        <v>0.99029999999999996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Orthopedic + Spinal Surgery</vt:lpstr>
      <vt:lpstr>Imaging + Therapy</vt:lpstr>
      <vt:lpstr>LocalityLookups</vt:lpstr>
      <vt:lpstr>FacLookup</vt:lpstr>
      <vt:lpstr>FacNames</vt:lpstr>
      <vt:lpstr>PhysLookup</vt:lpstr>
      <vt:lpstr>PhysNames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Branson Lankster</dc:creator>
  <cp:lastModifiedBy>Heath Kirschner</cp:lastModifiedBy>
  <dcterms:created xsi:type="dcterms:W3CDTF">2024-02-01T17:36:25Z</dcterms:created>
  <dcterms:modified xsi:type="dcterms:W3CDTF">2024-02-16T12:51:53Z</dcterms:modified>
</cp:coreProperties>
</file>